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Chestnutz\Documents\IISD\June 2021\Indonesian fishing\"/>
    </mc:Choice>
  </mc:AlternateContent>
  <xr:revisionPtr revIDLastSave="0" documentId="8_{33EF67EF-3551-431E-A342-205F8C1BE0ED}" xr6:coauthVersionLast="47" xr6:coauthVersionMax="47" xr10:uidLastSave="{00000000-0000-0000-0000-000000000000}"/>
  <bookViews>
    <workbookView xWindow="-120" yWindow="-120" windowWidth="29040" windowHeight="15840" activeTab="2" xr2:uid="{00000000-000D-0000-FFFF-FFFF00000000}"/>
  </bookViews>
  <sheets>
    <sheet name="Overview" sheetId="30" r:id="rId1"/>
    <sheet name="Support Classification" sheetId="31" r:id="rId2"/>
    <sheet name="Data" sheetId="20" r:id="rId3"/>
    <sheet name="Summary central level" sheetId="23" r:id="rId4"/>
    <sheet name="Summary Aceh" sheetId="25" r:id="rId5"/>
    <sheet name="Summary Maluku" sheetId="26" r:id="rId6"/>
    <sheet name="Summary North Sulawesi" sheetId="27" r:id="rId7"/>
    <sheet name="References" sheetId="29" r:id="rId8"/>
    <sheet name="Exchange rate" sheetId="28" r:id="rId9"/>
  </sheets>
  <definedNames>
    <definedName name="_xlnm._FilterDatabase" localSheetId="2" hidden="1">Data!$B$1:$T$134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27" l="1"/>
  <c r="J10" i="27"/>
  <c r="J11" i="27"/>
  <c r="J19" i="27"/>
  <c r="J21" i="27"/>
  <c r="J22" i="27"/>
  <c r="J23" i="27"/>
  <c r="J28" i="27"/>
  <c r="J29" i="27"/>
  <c r="J30" i="27"/>
  <c r="J31" i="27"/>
  <c r="J32" i="27"/>
  <c r="J33" i="27"/>
  <c r="J34" i="27"/>
  <c r="J35" i="27"/>
  <c r="J36" i="27"/>
  <c r="J38" i="27"/>
  <c r="J3" i="27"/>
  <c r="I8" i="27"/>
  <c r="I10" i="27"/>
  <c r="I11" i="27"/>
  <c r="I19" i="27"/>
  <c r="I21" i="27"/>
  <c r="I22" i="27"/>
  <c r="I23" i="27"/>
  <c r="I28" i="27"/>
  <c r="I29" i="27"/>
  <c r="I30" i="27"/>
  <c r="I31" i="27"/>
  <c r="I32" i="27"/>
  <c r="I33" i="27"/>
  <c r="I34" i="27"/>
  <c r="I35" i="27"/>
  <c r="I36" i="27"/>
  <c r="I38" i="27"/>
  <c r="I3" i="27"/>
  <c r="H8" i="27"/>
  <c r="H10" i="27"/>
  <c r="H11" i="27"/>
  <c r="H19" i="27"/>
  <c r="H21" i="27"/>
  <c r="H22" i="27"/>
  <c r="H23" i="27"/>
  <c r="H28" i="27"/>
  <c r="H29" i="27"/>
  <c r="H30" i="27"/>
  <c r="H31" i="27"/>
  <c r="H32" i="27"/>
  <c r="H33" i="27"/>
  <c r="H34" i="27"/>
  <c r="H35" i="27"/>
  <c r="H36" i="27"/>
  <c r="H38" i="27"/>
  <c r="H3" i="27"/>
  <c r="G8" i="27"/>
  <c r="G9" i="27"/>
  <c r="G10" i="27"/>
  <c r="G19" i="27"/>
  <c r="G28" i="27"/>
  <c r="G29" i="27"/>
  <c r="G30" i="27"/>
  <c r="G31" i="27"/>
  <c r="G32" i="27"/>
  <c r="G33" i="27"/>
  <c r="G35" i="27"/>
  <c r="G36" i="27"/>
  <c r="G38" i="27"/>
  <c r="G3" i="27"/>
  <c r="L8" i="26"/>
  <c r="L9" i="26"/>
  <c r="L11" i="26"/>
  <c r="L19" i="26"/>
  <c r="L21" i="26"/>
  <c r="L22" i="26"/>
  <c r="L23" i="26"/>
  <c r="L28" i="26"/>
  <c r="L30" i="26"/>
  <c r="L31" i="26"/>
  <c r="L32" i="26"/>
  <c r="L33" i="26"/>
  <c r="L36" i="26"/>
  <c r="L38" i="26"/>
  <c r="L3" i="26"/>
  <c r="K4" i="26"/>
  <c r="K8" i="26"/>
  <c r="K9" i="26"/>
  <c r="K11" i="26"/>
  <c r="K19" i="26"/>
  <c r="K21" i="26"/>
  <c r="K22" i="26"/>
  <c r="K23" i="26"/>
  <c r="K28" i="26"/>
  <c r="K30" i="26"/>
  <c r="K31" i="26"/>
  <c r="K33" i="26"/>
  <c r="K36" i="26"/>
  <c r="K38" i="26"/>
  <c r="K3" i="26"/>
  <c r="J8" i="26"/>
  <c r="J9" i="26"/>
  <c r="J11" i="26"/>
  <c r="J19" i="26"/>
  <c r="J21" i="26"/>
  <c r="J22" i="26"/>
  <c r="J23" i="26"/>
  <c r="J28" i="26"/>
  <c r="J30" i="26"/>
  <c r="J31" i="26"/>
  <c r="J32" i="26"/>
  <c r="J33" i="26"/>
  <c r="J34" i="26"/>
  <c r="J36" i="26"/>
  <c r="J38" i="26"/>
  <c r="J3" i="26"/>
  <c r="I8" i="26"/>
  <c r="I9" i="26"/>
  <c r="I11" i="26"/>
  <c r="I19" i="26"/>
  <c r="I21" i="26"/>
  <c r="I22" i="26"/>
  <c r="I23" i="26"/>
  <c r="I28" i="26"/>
  <c r="I30" i="26"/>
  <c r="I31" i="26"/>
  <c r="I33" i="26"/>
  <c r="I36" i="26"/>
  <c r="I38" i="26"/>
  <c r="I3" i="26"/>
  <c r="H8" i="26"/>
  <c r="H9" i="26"/>
  <c r="H11" i="26"/>
  <c r="H19" i="26"/>
  <c r="H21" i="26"/>
  <c r="H22" i="26"/>
  <c r="H23" i="26"/>
  <c r="H28" i="26"/>
  <c r="H29" i="26"/>
  <c r="H30" i="26"/>
  <c r="H31" i="26"/>
  <c r="H32" i="26"/>
  <c r="H33" i="26"/>
  <c r="H36" i="26"/>
  <c r="H38" i="26"/>
  <c r="H3" i="26"/>
  <c r="L8" i="25"/>
  <c r="L9" i="25"/>
  <c r="L11" i="25"/>
  <c r="L19" i="25"/>
  <c r="L21" i="25"/>
  <c r="L22" i="25"/>
  <c r="L23" i="25"/>
  <c r="L31" i="25"/>
  <c r="L32" i="25"/>
  <c r="L33" i="25"/>
  <c r="L34" i="25"/>
  <c r="L35" i="25"/>
  <c r="L36" i="25"/>
  <c r="L38" i="25"/>
  <c r="L3" i="25"/>
  <c r="K8" i="25"/>
  <c r="K11" i="25"/>
  <c r="K19" i="25"/>
  <c r="K21" i="25"/>
  <c r="K22" i="25"/>
  <c r="K23" i="25"/>
  <c r="K31" i="25"/>
  <c r="K33" i="25"/>
  <c r="K34" i="25"/>
  <c r="K36" i="25"/>
  <c r="K38" i="25"/>
  <c r="K3" i="25"/>
  <c r="J8" i="25"/>
  <c r="J11" i="25"/>
  <c r="J19" i="25"/>
  <c r="J21" i="25"/>
  <c r="J22" i="25"/>
  <c r="J23" i="25"/>
  <c r="J31" i="25"/>
  <c r="J32" i="25"/>
  <c r="J33" i="25"/>
  <c r="J34" i="25"/>
  <c r="J36" i="25"/>
  <c r="J38" i="25"/>
  <c r="J3" i="25"/>
  <c r="I8" i="25"/>
  <c r="I11" i="25"/>
  <c r="I19" i="25"/>
  <c r="I21" i="25"/>
  <c r="I22" i="25"/>
  <c r="I23" i="25"/>
  <c r="I31" i="25"/>
  <c r="I32" i="25"/>
  <c r="I33" i="25"/>
  <c r="I34" i="25"/>
  <c r="I36" i="25"/>
  <c r="I38" i="25"/>
  <c r="I3" i="25"/>
  <c r="H8" i="25"/>
  <c r="H11" i="25"/>
  <c r="H19" i="25"/>
  <c r="H21" i="25"/>
  <c r="H22" i="25"/>
  <c r="H23" i="25"/>
  <c r="H31" i="25"/>
  <c r="H32" i="25"/>
  <c r="H33" i="25"/>
  <c r="H34" i="25"/>
  <c r="H36" i="25"/>
  <c r="H38" i="25"/>
  <c r="H3" i="25"/>
  <c r="N4" i="23"/>
  <c r="N19" i="23"/>
  <c r="N21" i="23"/>
  <c r="N22" i="23"/>
  <c r="N23" i="23"/>
  <c r="N31" i="23"/>
  <c r="N38" i="23"/>
  <c r="N3" i="23"/>
  <c r="M4" i="23"/>
  <c r="M19" i="23"/>
  <c r="M21" i="23"/>
  <c r="M22" i="23"/>
  <c r="M23" i="23"/>
  <c r="M28" i="23"/>
  <c r="M29" i="23"/>
  <c r="M31" i="23"/>
  <c r="M32" i="23"/>
  <c r="M33" i="23"/>
  <c r="M34" i="23"/>
  <c r="M36" i="23"/>
  <c r="M38" i="23"/>
  <c r="M3" i="23"/>
  <c r="L4" i="23"/>
  <c r="L8" i="23"/>
  <c r="L9" i="23"/>
  <c r="L11" i="23"/>
  <c r="L12" i="23"/>
  <c r="L14" i="23"/>
  <c r="L19" i="23"/>
  <c r="L21" i="23"/>
  <c r="L22" i="23"/>
  <c r="L23" i="23"/>
  <c r="L31" i="23"/>
  <c r="L32" i="23"/>
  <c r="L33" i="23"/>
  <c r="L34" i="23"/>
  <c r="L36" i="23"/>
  <c r="L38" i="23"/>
  <c r="L3" i="23"/>
  <c r="K4" i="23"/>
  <c r="K8" i="23"/>
  <c r="K9" i="23"/>
  <c r="K11" i="23"/>
  <c r="K12" i="23"/>
  <c r="K14" i="23"/>
  <c r="K19" i="23"/>
  <c r="K21" i="23"/>
  <c r="K22" i="23"/>
  <c r="K23" i="23"/>
  <c r="K31" i="23"/>
  <c r="K32" i="23"/>
  <c r="K33" i="23"/>
  <c r="K34" i="23"/>
  <c r="K35" i="23"/>
  <c r="K36" i="23"/>
  <c r="K38" i="23"/>
  <c r="K3" i="23"/>
  <c r="J8" i="23"/>
  <c r="J9" i="23"/>
  <c r="J19" i="23"/>
  <c r="J21" i="23"/>
  <c r="J22" i="23"/>
  <c r="J23" i="23"/>
  <c r="J32" i="23"/>
  <c r="J33" i="23"/>
  <c r="J35" i="23"/>
  <c r="J36" i="23"/>
  <c r="J38" i="23"/>
  <c r="J3" i="23"/>
  <c r="I8" i="23"/>
  <c r="I9" i="23"/>
  <c r="I11" i="23"/>
  <c r="I19" i="23"/>
  <c r="I21" i="23"/>
  <c r="I22" i="23"/>
  <c r="I23" i="23"/>
  <c r="I32" i="23"/>
  <c r="I38" i="23"/>
  <c r="I3" i="23"/>
  <c r="O37" i="20"/>
  <c r="O38" i="20"/>
  <c r="O34" i="20"/>
  <c r="J63" i="20" l="1"/>
  <c r="J60" i="20"/>
  <c r="J62" i="20"/>
  <c r="K134" i="20"/>
  <c r="K63" i="20"/>
  <c r="K60" i="20"/>
  <c r="K6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tc={CFF37D35-F826-450A-B5F4-00B2BFBAEF46}</author>
    <author>tc={549D8DC3-7C46-42A1-A821-157D2269F05D}</author>
    <author>tc={FD822536-3063-4960-9EF5-7ADBB7587CF1}</author>
    <author>tc={E8FB965D-21D9-4718-B14E-1961A4B3D3DA}</author>
    <author>tc={274D6AD3-9A1D-454F-AFB0-8B6836145E94}</author>
    <author>tc={A05FBBC3-6B34-4207-BE70-0EC0F43EB42A}</author>
    <author>tc={2B7E583F-13CA-4E98-9EF3-E32D10780889}</author>
    <author>tc={769BC1C2-EF42-4365-A89B-F122E9FF76A8}</author>
  </authors>
  <commentList>
    <comment ref="N60" authorId="0" shapeId="0" xr:uid="{CFF37D35-F826-450A-B5F4-00B2BFBAEF46}">
      <text>
        <t>[Threaded comment]
Your version of Excel allows you to read this threaded comment; however, any edits to it will get removed if the file is opened in a newer version of Excel. Learn more: https://go.microsoft.com/fwlink/?linkid=870924
Comment:
    Aceh Utara District</t>
      </text>
    </comment>
    <comment ref="N62" authorId="1" shapeId="0" xr:uid="{549D8DC3-7C46-42A1-A821-157D2269F05D}">
      <text>
        <t>[Threaded comment]
Your version of Excel allows you to read this threaded comment; however, any edits to it will get removed if the file is opened in a newer version of Excel. Learn more: https://go.microsoft.com/fwlink/?linkid=870924
Comment:
    Location: PPN IDI</t>
      </text>
    </comment>
    <comment ref="I63" authorId="2" shapeId="0" xr:uid="{FD822536-3063-4960-9EF5-7ADBB7587CF1}">
      <text>
        <t>[Threaded comment]
Your version of Excel allows you to read this threaded comment; however, any edits to it will get removed if the file is opened in a newer version of Excel. Learn more: https://go.microsoft.com/fwlink/?linkid=870924
Comment:
    another new criteria will be add here, i.e post harvest (activities after processing)</t>
      </text>
    </comment>
    <comment ref="I64" authorId="3" shapeId="0" xr:uid="{E8FB965D-21D9-4718-B14E-1961A4B3D3DA}">
      <text>
        <t>[Threaded comment]
Your version of Excel allows you to read this threaded comment; however, any edits to it will get removed if the file is opened in a newer version of Excel. Learn more: https://go.microsoft.com/fwlink/?linkid=870924
Comment:
    another new criteria will be add here, i.e post harvest (activities after processing)</t>
      </text>
    </comment>
    <comment ref="I65" authorId="4" shapeId="0" xr:uid="{274D6AD3-9A1D-454F-AFB0-8B6836145E94}">
      <text>
        <t>[Threaded comment]
Your version of Excel allows you to read this threaded comment; however, any edits to it will get removed if the file is opened in a newer version of Excel. Learn more: https://go.microsoft.com/fwlink/?linkid=870924
Comment:
    another new criteria will be add here, i.e post harvest (activities after processing)</t>
      </text>
    </comment>
    <comment ref="I66" authorId="5" shapeId="0" xr:uid="{A05FBBC3-6B34-4207-BE70-0EC0F43EB42A}">
      <text>
        <t>[Threaded comment]
Your version of Excel allows you to read this threaded comment; however, any edits to it will get removed if the file is opened in a newer version of Excel. Learn more: https://go.microsoft.com/fwlink/?linkid=870924
Comment:
    another new criteria will be add here, i.e post harvest (activities after processing)</t>
      </text>
    </comment>
    <comment ref="C71" authorId="6" shapeId="0" xr:uid="{2B7E583F-13CA-4E98-9EF3-E32D10780889}">
      <text>
        <t>[Threaded comment]
Your version of Excel allows you to read this threaded comment; however, any edits to it will get removed if the file is opened in a newer version of Excel. Learn more: https://go.microsoft.com/fwlink/?linkid=870924
Comment:
    need confirmation whether it is related to fishing activities or not</t>
      </text>
    </comment>
    <comment ref="M118" authorId="7" shapeId="0" xr:uid="{769BC1C2-EF42-4365-A89B-F122E9FF76A8}">
      <text>
        <t>[Threaded comment]
Your version of Excel allows you to read this threaded comment; however, any edits to it will get removed if the file is opened in a newer version of Excel. Learn more: https://go.microsoft.com/fwlink/?linkid=870924
Comment:
    location: Banda Aceh, Aceh Besar, Pidie, Aceh TImur, Abdya, Aceh Seatan, Singkil, Agara, SBLM
Target: 328 families, 10 Group, 20 unit, 4 activities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58" authorId="0" shapeId="0" xr:uid="{8F5800AC-C399-4710-9882-997896969F2D}">
      <text>
        <r>
          <rPr>
            <sz val="11"/>
            <color rgb="FF000000"/>
            <rFont val="Calibri"/>
            <family val="2"/>
          </rPr>
          <t>======
ID#AAAAKiNFxXE
Sari Tolvanen    (2020-10-20 11:19:19)
This is based on 2018 data but assumed similar year on year</t>
        </r>
      </text>
    </comment>
  </commentList>
</comments>
</file>

<file path=xl/sharedStrings.xml><?xml version="1.0" encoding="utf-8"?>
<sst xmlns="http://schemas.openxmlformats.org/spreadsheetml/2006/main" count="1904" uniqueCount="407">
  <si>
    <t>Description</t>
  </si>
  <si>
    <t>Jurisdiction (national / state)</t>
  </si>
  <si>
    <t>Type of fishing</t>
  </si>
  <si>
    <t>Total</t>
  </si>
  <si>
    <t>D Income or price support</t>
  </si>
  <si>
    <t>B.1 Access to other countries’ waters</t>
  </si>
  <si>
    <t>B. GENERAL SERVICES SUPPORT</t>
  </si>
  <si>
    <t>B.2 Provision of infrastructure</t>
  </si>
  <si>
    <t>Injection of capital in the construction and maintenance of infrastructure</t>
  </si>
  <si>
    <t>Support to reduce the cost of accessing and using infrastructure</t>
  </si>
  <si>
    <t>C Government provisions and purchase</t>
  </si>
  <si>
    <t>A.1 Input-based subsidies for variable costs</t>
  </si>
  <si>
    <t>A.5 Reduction of productive capacity</t>
  </si>
  <si>
    <t>Transfers financing training, education, early retirement plans and other transition costs for people in the fishery sector can help to promote economic diversification</t>
  </si>
  <si>
    <t>A.6 Miscellaneous transfers to fishers</t>
  </si>
  <si>
    <t>Payments supporting the construction, management and access to shared facilities (when not providing exclusively public goods)</t>
  </si>
  <si>
    <t>B.3 Research and Development (R&amp;D)</t>
  </si>
  <si>
    <t>B.4 Marketing and promotion</t>
  </si>
  <si>
    <t>B.5 Support to fishing communities</t>
  </si>
  <si>
    <t>Transfers financing services to marketing and promotion of fish product</t>
  </si>
  <si>
    <t>B.6 Management of resources</t>
  </si>
  <si>
    <t xml:space="preserve">    B.2(a) Provision of infrastructure for club goods</t>
  </si>
  <si>
    <t xml:space="preserve">    B.2(b) Provision of infrastructure for public goods</t>
  </si>
  <si>
    <t xml:space="preserve">    B.3(i) Production-related R&amp;D </t>
  </si>
  <si>
    <t xml:space="preserve">    B.3(ii) Management related R&amp;D </t>
  </si>
  <si>
    <t xml:space="preserve">    A.5 (i) Transfers aimed at reducing fixed or variable costs</t>
  </si>
  <si>
    <t xml:space="preserve">    A.4 (i) Income support</t>
  </si>
  <si>
    <t xml:space="preserve">    A.4 (ii) Special insurance for fishers</t>
  </si>
  <si>
    <t>B.7 Miscellaneous transfers to general services</t>
  </si>
  <si>
    <t xml:space="preserve">    A.2 (i) Direct or indirect transfers based on marine capture</t>
  </si>
  <si>
    <t xml:space="preserve">    A.3 (i) Vessel construction/purchase</t>
  </si>
  <si>
    <r>
      <t xml:space="preserve">        B.2(a)(i) </t>
    </r>
    <r>
      <rPr>
        <sz val="11"/>
        <color theme="1"/>
        <rFont val="Calibri"/>
        <family val="2"/>
      </rPr>
      <t xml:space="preserve"> </t>
    </r>
    <r>
      <rPr>
        <sz val="11"/>
        <color rgb="FF000000"/>
        <rFont val="Calibri"/>
        <family val="2"/>
      </rPr>
      <t>Capital expenditures</t>
    </r>
  </si>
  <si>
    <t xml:space="preserve">        B.2(a) (ii)  Subsidized access to infrastructure</t>
  </si>
  <si>
    <r>
      <t xml:space="preserve">       B.2(b)(i) </t>
    </r>
    <r>
      <rPr>
        <sz val="11"/>
        <color theme="1"/>
        <rFont val="Calibri"/>
        <family val="2"/>
      </rPr>
      <t xml:space="preserve"> </t>
    </r>
    <r>
      <rPr>
        <sz val="11"/>
        <color rgb="FF000000"/>
        <rFont val="Calibri"/>
        <family val="2"/>
      </rPr>
      <t>Capital expenditures</t>
    </r>
  </si>
  <si>
    <t xml:space="preserve">       B.2(b) (ii)  Subsidized access to infrastructure</t>
  </si>
  <si>
    <t xml:space="preserve">    B.6 (i) Management expenditures</t>
  </si>
  <si>
    <t xml:space="preserve">    B.6 (ii) Stock enhancement programs</t>
  </si>
  <si>
    <t xml:space="preserve">    B.6 (iii) Enforcement expenditures</t>
  </si>
  <si>
    <t xml:space="preserve">  C1 Government provisions of goods and services</t>
  </si>
  <si>
    <t>No individual recipient</t>
  </si>
  <si>
    <t>All</t>
  </si>
  <si>
    <t>Fishers (captain and/or crew)</t>
  </si>
  <si>
    <t>Fishing ports that apply Catch Certification/Sertifikasi Hasil Tangkapan Ikan (SHTI)</t>
  </si>
  <si>
    <t>Eco-friendly fishing port/ecoport</t>
  </si>
  <si>
    <t xml:space="preserve">Identification and development of Fish Landing Bases (PPI)/Pangkalan Pendaratan Ikan </t>
  </si>
  <si>
    <t>Fishery port management</t>
  </si>
  <si>
    <t>Allocation of permits granted to the available fishing business allocation opportunities</t>
  </si>
  <si>
    <t>Integrated central-regional licensing system</t>
  </si>
  <si>
    <t>Fishing vessels and fish carriers that are subjected to physical examinations</t>
  </si>
  <si>
    <t>Waters that are monitored and evaluated for the management of fish resources</t>
  </si>
  <si>
    <t>Territorial seas and archipelagic waters where fish resources are managed</t>
  </si>
  <si>
    <t>Fishery households that diversify their businesses</t>
  </si>
  <si>
    <t>Services information system that is utilized</t>
  </si>
  <si>
    <t>Management of service permits</t>
  </si>
  <si>
    <t>Subsistence/artisanal</t>
  </si>
  <si>
    <t>Floating dock</t>
  </si>
  <si>
    <t>PPKT Operational Ship</t>
  </si>
  <si>
    <t>Ice making</t>
  </si>
  <si>
    <t>Street lights</t>
  </si>
  <si>
    <t>Marine tourism</t>
  </si>
  <si>
    <t>KOMPAK assistance</t>
  </si>
  <si>
    <t>CCDP-IFAD</t>
  </si>
  <si>
    <t>Productive economic business facilities</t>
  </si>
  <si>
    <t>Indigenous Law Community (ILC) Facilities</t>
  </si>
  <si>
    <t>IMFC Morotai ship</t>
  </si>
  <si>
    <t xml:space="preserve">        B.2(a)(i)  Capital expenditures</t>
  </si>
  <si>
    <t>Type of Support</t>
  </si>
  <si>
    <t>A. SUPPORT TO INDIVIDUAL FISHERS</t>
  </si>
  <si>
    <t>A.2 Output-based subsidies</t>
  </si>
  <si>
    <t xml:space="preserve">Transfers to fishers arising that increase in magnitude depending on marine capture </t>
  </si>
  <si>
    <t xml:space="preserve">    A.2 (ii) Induced transfers through market price support</t>
  </si>
  <si>
    <t>A.3 Input-based subsidies for fixed costs</t>
  </si>
  <si>
    <t>Subsidy for acquisition or construction of new vessels</t>
  </si>
  <si>
    <t xml:space="preserve">    A.3 (ii) Support to modernization</t>
  </si>
  <si>
    <t xml:space="preserve">    A.3 (iii) Support to other fixed costs</t>
  </si>
  <si>
    <t>A.4 Income subsidies</t>
  </si>
  <si>
    <t>Transfers that supplement income or revenue, including direct payments to vessel owners or crew</t>
  </si>
  <si>
    <t>Owners</t>
  </si>
  <si>
    <t>A Direct transfer of funds</t>
  </si>
  <si>
    <r>
      <t xml:space="preserve">  A1</t>
    </r>
    <r>
      <rPr>
        <sz val="7"/>
        <color theme="1"/>
        <rFont val="Times New Roman"/>
        <family val="1"/>
      </rPr>
      <t xml:space="preserve"> </t>
    </r>
    <r>
      <rPr>
        <sz val="11"/>
        <color rgb="FF000000"/>
        <rFont val="Calibri"/>
        <family val="2"/>
      </rPr>
      <t>Grants and other direct transfers of funds</t>
    </r>
  </si>
  <si>
    <t xml:space="preserve">  A2 Credit-related subsidies</t>
  </si>
  <si>
    <r>
      <t xml:space="preserve">     A2 (i)</t>
    </r>
    <r>
      <rPr>
        <sz val="7"/>
        <color theme="1"/>
        <rFont val="Times New Roman"/>
        <family val="1"/>
      </rPr>
      <t xml:space="preserve">  </t>
    </r>
    <r>
      <rPr>
        <sz val="11"/>
        <color rgb="FF000000"/>
        <rFont val="Calibri"/>
        <family val="2"/>
      </rPr>
      <t>Interest rate subsidies</t>
    </r>
  </si>
  <si>
    <r>
      <t xml:space="preserve">     A2 (ii)</t>
    </r>
    <r>
      <rPr>
        <sz val="7"/>
        <color theme="1"/>
        <rFont val="Times New Roman"/>
        <family val="1"/>
      </rPr>
      <t xml:space="preserve">  </t>
    </r>
    <r>
      <rPr>
        <sz val="11"/>
        <color rgb="FF000000"/>
        <rFont val="Calibri"/>
        <family val="2"/>
      </rPr>
      <t>Preferential loans</t>
    </r>
  </si>
  <si>
    <r>
      <t xml:space="preserve">     A2 (iii)</t>
    </r>
    <r>
      <rPr>
        <sz val="7"/>
        <color theme="1"/>
        <rFont val="Times New Roman"/>
        <family val="1"/>
      </rPr>
      <t xml:space="preserve">  </t>
    </r>
    <r>
      <rPr>
        <sz val="11"/>
        <color rgb="FF000000"/>
        <rFont val="Calibri"/>
        <family val="2"/>
      </rPr>
      <t>Debt forgiveness</t>
    </r>
  </si>
  <si>
    <r>
      <t xml:space="preserve">     A2 (iv)</t>
    </r>
    <r>
      <rPr>
        <sz val="7"/>
        <color theme="1"/>
        <rFont val="Times New Roman"/>
        <family val="1"/>
      </rPr>
      <t xml:space="preserve">  </t>
    </r>
    <r>
      <rPr>
        <sz val="11"/>
        <color rgb="FF000000"/>
        <rFont val="Calibri"/>
        <family val="2"/>
      </rPr>
      <t>Export insurances</t>
    </r>
  </si>
  <si>
    <t xml:space="preserve">  A3 Government equity participation</t>
  </si>
  <si>
    <t>B Revenue forgone or note collected</t>
  </si>
  <si>
    <t xml:space="preserve">  B1 Accelerated depreciation and other tax deferrals</t>
  </si>
  <si>
    <r>
      <t xml:space="preserve">  B2</t>
    </r>
    <r>
      <rPr>
        <sz val="7"/>
        <color theme="1"/>
        <rFont val="Times New Roman"/>
        <family val="1"/>
      </rPr>
      <t xml:space="preserve"> </t>
    </r>
    <r>
      <rPr>
        <sz val="11"/>
        <color rgb="FF000000"/>
        <rFont val="Calibri"/>
        <family val="2"/>
      </rPr>
      <t>Credits, refunds and exemptions from income tax</t>
    </r>
  </si>
  <si>
    <t xml:space="preserve">  B2 Exemptions and relief from indirect taxes</t>
  </si>
  <si>
    <r>
      <t xml:space="preserve">  C2</t>
    </r>
    <r>
      <rPr>
        <sz val="7"/>
        <color theme="1"/>
        <rFont val="Times New Roman"/>
        <family val="1"/>
      </rPr>
      <t xml:space="preserve"> </t>
    </r>
    <r>
      <rPr>
        <sz val="11"/>
        <color rgb="FF000000"/>
        <rFont val="Calibri"/>
        <family val="2"/>
      </rPr>
      <t>Government purchase of goods</t>
    </r>
  </si>
  <si>
    <t>Post-harvest</t>
  </si>
  <si>
    <t>integrated marine and fisheries center (SKPT) Biak Numfor Papua</t>
  </si>
  <si>
    <t xml:space="preserve">       B.2(b)(i)  Capital expenditures</t>
  </si>
  <si>
    <t>Location of fishery product processing facilities and infrastructure that are built and utilized</t>
  </si>
  <si>
    <t>Market facilities and infrastructure provided and utilized</t>
  </si>
  <si>
    <t>Logistics facilities and infrastructure that are built and utilized</t>
  </si>
  <si>
    <t>state</t>
  </si>
  <si>
    <t>Establishment of an independent community group to safeguard marine resources</t>
  </si>
  <si>
    <t xml:space="preserve">State </t>
  </si>
  <si>
    <t>Both (owner -operator)</t>
  </si>
  <si>
    <t>IDI archipelago fishery port management activities</t>
  </si>
  <si>
    <t>Marine and fisheries development planning</t>
  </si>
  <si>
    <t>Aceh</t>
  </si>
  <si>
    <t xml:space="preserve">Post-Harvest </t>
  </si>
  <si>
    <t>Upstream downstream integration program in Timika Papua
To increase market certainty and no indication of cost sharing</t>
  </si>
  <si>
    <t>Upstream downstream integration program in Biak Numfor Papua
To increase market certainty and no indication of cost sharing</t>
  </si>
  <si>
    <t>Environmentally friendly fishing port development program
To improve environmentally friendly port management</t>
  </si>
  <si>
    <t>Fishery port development program for the Archipelago Fishery Port (PPN) class
To improve PPN-class port services</t>
  </si>
  <si>
    <t>Fishery port development program for the Coastal Fishing Port (PPP) class
To improve PPP-class port services</t>
  </si>
  <si>
    <t>Fishery port development program for Fish Landing Base (PPI) class
To improve PPI-class port services</t>
  </si>
  <si>
    <t>Fishery port development program
To improve port services</t>
  </si>
  <si>
    <t>Fishing business allocation calculation program
To ensure that the allocation of permits granted does not exceed carrying capacity</t>
  </si>
  <si>
    <t>National and regional licensing system integration program
To ensure that the number of permits granted in the regions is in accordance with central policies</t>
  </si>
  <si>
    <t>Fish carrier vessel compliance inspection program
To ensure compliance of fish carrier vessels</t>
  </si>
  <si>
    <t>Provision of facilities for the transportation of fish catches
To reduce transportation costs and maintain fish quality</t>
  </si>
  <si>
    <t>Ecosystem rehabilitation program and development of alternative livelihoods
Apart from implementing a coastal ecosystem restoration program, it is also developing alternative livelihoods to reduce pressure on fish resources</t>
  </si>
  <si>
    <t>Providing economic assistance for the ILC group
Assist the ILC economy</t>
  </si>
  <si>
    <t>Provision of motorboats at IMFC Morotai
Assist fishing community groups on the outer islands</t>
  </si>
  <si>
    <t xml:space="preserve"> 3.743.192.176,00 
</t>
  </si>
  <si>
    <t>MMAF-Market Competitiveness</t>
  </si>
  <si>
    <t>MMAF-DG Capture Fisheries</t>
  </si>
  <si>
    <t>MMAF DG MSM</t>
  </si>
  <si>
    <t>Maluku</t>
  </si>
  <si>
    <t>State</t>
  </si>
  <si>
    <t>Development of fishing facilities (boat) 2GT</t>
  </si>
  <si>
    <t>Development of fishing facilities (boat) 3GT</t>
  </si>
  <si>
    <t>Development of fishing facilities (boat) 15GT</t>
  </si>
  <si>
    <t>Training on maintenance and reparation of attached engine</t>
  </si>
  <si>
    <t>Training of fishing business management</t>
  </si>
  <si>
    <t>Technical Guidance for the Preparation of GMP / SSOP Documents for the Issuance of the Processing Feasibility Certificate</t>
  </si>
  <si>
    <t>Fishery product processing diversification training</t>
  </si>
  <si>
    <t>Development of Momar fish presto product</t>
  </si>
  <si>
    <t>Value-added Fishery Product Training</t>
  </si>
  <si>
    <t>Exhibition of fish product</t>
  </si>
  <si>
    <t>Vessel and surveillance planning</t>
  </si>
  <si>
    <t>Education and training for fisheries observer</t>
  </si>
  <si>
    <t>Development of UPTD (body) under provincial authority</t>
  </si>
  <si>
    <t>Monitoring and evaluation of marine and fisheries development</t>
  </si>
  <si>
    <t>Formulation of investment opportunity profile of marine and fisheries sector of Maluku province</t>
  </si>
  <si>
    <t xml:space="preserve">Research for next year program recommendation. Hiring external expert. </t>
  </si>
  <si>
    <t>Coral reef rehabilitation</t>
  </si>
  <si>
    <t>Industrial</t>
  </si>
  <si>
    <t>-</t>
  </si>
  <si>
    <t>North Sulawesi</t>
  </si>
  <si>
    <t>Assistance of coastal community economic group/coop</t>
  </si>
  <si>
    <t>Development of small scale capture fisheries business (Transfer of vessel &lt;10GT to fishers)</t>
  </si>
  <si>
    <t>Development of capture fisheries statistic (capture fisheries Data collection)</t>
  </si>
  <si>
    <t>Socialization of fishing gear management</t>
  </si>
  <si>
    <t>Assistance to the capture fisheries group/coop</t>
  </si>
  <si>
    <t>Construction of fishing port and fish auction (DAU dan DAK)</t>
  </si>
  <si>
    <t>BST Training to the fishing crew</t>
  </si>
  <si>
    <t>Development of processing technique and quality monitoring assistance(DAK)</t>
  </si>
  <si>
    <t>Implementation of cold chain system from harvest to consumer/processor</t>
  </si>
  <si>
    <t>Socialization/dissemination of quality and value added improvement</t>
  </si>
  <si>
    <t>Rehabilitation of coastal and sea environment (Restoration/rehabilitation of coral reef and mangrove planting)</t>
  </si>
  <si>
    <t>Procurement of surveillance patrol vessel/boat</t>
  </si>
  <si>
    <t>Energy</t>
  </si>
  <si>
    <t>Fuel subsidy</t>
  </si>
  <si>
    <t>BRevenueforgoneornotecollected</t>
  </si>
  <si>
    <t>A.1Input-basedsubsidiesforvariablecosts</t>
  </si>
  <si>
    <t>B.5Supporttofishingcommunities</t>
  </si>
  <si>
    <t>B.6(iii)Enforcementexpenditures</t>
  </si>
  <si>
    <t>B.6(i)Managementexpenditures</t>
  </si>
  <si>
    <t>B.6(ii)Stockenhancementprograms</t>
  </si>
  <si>
    <t>A.3(iii)Supporttootherfixedcosts</t>
  </si>
  <si>
    <t>A.3(i)Vesselconstruction/purchase</t>
  </si>
  <si>
    <t>B.2(a)(i)Capitalexpenditures</t>
  </si>
  <si>
    <t>B.4Marketingandpromotion</t>
  </si>
  <si>
    <t>A.4(ii)Specialinsuranceforfishers</t>
  </si>
  <si>
    <t>B.3(i)Production-relatedR&amp;D</t>
  </si>
  <si>
    <t>B.3(ii)ManagementrelatedR&amp;D</t>
  </si>
  <si>
    <t>A.3(ii)Supporttomodernization</t>
  </si>
  <si>
    <t>C1Governmentprovisionsofgoodsandservices</t>
  </si>
  <si>
    <t>A2(v) Loanguaranteesandinsuranceprogrammes</t>
  </si>
  <si>
    <t>A2(ii) Preferentialloans</t>
  </si>
  <si>
    <t>C2Governmentpurchaseofgoods</t>
  </si>
  <si>
    <t>The Fishing Ship Vessels Construction Program</t>
  </si>
  <si>
    <t>A1Grantsandotherdirecttransfersoffunds</t>
  </si>
  <si>
    <t>Recipient</t>
  </si>
  <si>
    <t>Provider of subsidy</t>
  </si>
  <si>
    <t>Scheme name</t>
  </si>
  <si>
    <t>Scheme focus</t>
  </si>
  <si>
    <t>Funding Mechanism</t>
  </si>
  <si>
    <t>Type of support</t>
  </si>
  <si>
    <t>Source</t>
  </si>
  <si>
    <t>Capture fisheries development program</t>
  </si>
  <si>
    <t>Program to optimize processing and marketing of fishery production</t>
  </si>
  <si>
    <t>Economic planning development program</t>
  </si>
  <si>
    <t>Community empowerment program in the supervision/overseeing and control of marine resources</t>
  </si>
  <si>
    <t>TYPE OF SUPPORT</t>
  </si>
  <si>
    <t>Support Classification</t>
  </si>
  <si>
    <t>Exchange rates and unit conversion</t>
  </si>
  <si>
    <r>
      <t xml:space="preserve">Analysis of this data and the underlying methodology is presented in the report: </t>
    </r>
    <r>
      <rPr>
        <sz val="10"/>
        <color rgb="FFFF0000"/>
        <rFont val="Arial"/>
        <family val="2"/>
      </rPr>
      <t>*insert title*</t>
    </r>
  </si>
  <si>
    <t>Read the full report here:</t>
  </si>
  <si>
    <t>Mapping Indonesia's Support for Marine Fisheries</t>
  </si>
  <si>
    <t>Data</t>
  </si>
  <si>
    <t>Summary Aceh province</t>
  </si>
  <si>
    <t>Summary Maluku province</t>
  </si>
  <si>
    <t>Summary North Sulawesi</t>
  </si>
  <si>
    <t>References</t>
  </si>
  <si>
    <t>This data sheet presents an overview of support provided to marine fisheries by the central government and three provincial governments in Indonesia</t>
  </si>
  <si>
    <t>Surveillance patrol on the sea</t>
  </si>
  <si>
    <t>Patrol to check activity on the sea</t>
  </si>
  <si>
    <t>Exchange rate USD to IDR</t>
  </si>
  <si>
    <t>MMAF, National Stakeholder Workshop, December 21, 2020</t>
  </si>
  <si>
    <t>DKP Aceh, Forum Group Discussion, December 23, 2020</t>
  </si>
  <si>
    <t>DKP Maluku, Validation Workshop, November 30, 2020</t>
  </si>
  <si>
    <t>DKP North Sulawesi, Validation Workshop, November 23, 2020</t>
  </si>
  <si>
    <t>MMAF, "Laporan Keuangan KKP Tahun 2019", 2020 ; MMAF, "Laporan Keuangan KKP Tahun 2018", 2019 ; MMAF, "Laporan Keuangan KKP Tahun 2017", 2018 ; MMAF, "Laporan Keuangan KKP Tahun 2016", 2017</t>
  </si>
  <si>
    <t>CENTRAL LEVEL USD</t>
  </si>
  <si>
    <t>ACEH USD</t>
  </si>
  <si>
    <t>MALUKU USD</t>
  </si>
  <si>
    <t>NORTH SULAWESI USD</t>
  </si>
  <si>
    <t>ACEH IDR</t>
  </si>
  <si>
    <t>CENTRAL LEVEL IDR</t>
  </si>
  <si>
    <t>MALUKU IDR</t>
  </si>
  <si>
    <t>NORTH SULAWESI IDR</t>
  </si>
  <si>
    <t>Summary-central level support</t>
  </si>
  <si>
    <t>Transfers reducing the cost of variable inputs such as fuel, ice, and gear such as fishing hooks, lines, sinkers, floats, nets etc.</t>
  </si>
  <si>
    <t>Transfers arising from policy measures that affect the level of domestic prices</t>
  </si>
  <si>
    <t>Subsidy covering the cost of modernization of old vessels</t>
  </si>
  <si>
    <t xml:space="preserve">Payments conditioned on the fact that the recipient must reduce their capacity to fish either temporarily or permanently  </t>
  </si>
  <si>
    <t>Measures reducing employers' social security contributions and insurance schemes for fishermen (e.g., health insurance and pension schemes) with preferential conditions or rates</t>
  </si>
  <si>
    <t>Purchase of machines and equipment such as engine, fish-processing machinery, fish-finding technology, freezing equipment, or machines for sorting or cleaning fish</t>
  </si>
  <si>
    <t>Transfers to fishers that cannot be allocated to the above categories (e.g., due to a lack of information)</t>
  </si>
  <si>
    <t xml:space="preserve">Vessels buybacks and buyouts of quotas </t>
  </si>
  <si>
    <t xml:space="preserve">    A.5 (ii) Transfers aimed at reducing labour</t>
  </si>
  <si>
    <t>Payment for access to other countries' waters (e.g., government-to-government payments for the right of access, for a country's fishing fleet, to operate in another country's EEZ)</t>
  </si>
  <si>
    <t>Financing other general services that cannot be disaggregated and allocated to the above categories (e.g., due to a lack of information)</t>
  </si>
  <si>
    <t>Transfers supporting the improvement of livelihoods and economic diversification in fishing communities, as opposed to for individual fishers, e.g., housing facilities, food aid, education and training, new village infrastructure, IT</t>
  </si>
  <si>
    <t>Expenditures associated with resource management programs</t>
  </si>
  <si>
    <t>Fishing boat fleet procurement activities</t>
  </si>
  <si>
    <t>Procurement of fishing aids</t>
  </si>
  <si>
    <t>Management activities of the archipelago fishing port Samudera Lampulo</t>
  </si>
  <si>
    <t>Construction of fish landing bases</t>
  </si>
  <si>
    <t>Activities to improve the efficiency of the Aceh fisheries logistics system</t>
  </si>
  <si>
    <t>Rehabilitation and conservation of marine resources</t>
  </si>
  <si>
    <t>Supervision and control of illegal fishing</t>
  </si>
  <si>
    <t>Meetings and joint activity for surveillance</t>
  </si>
  <si>
    <t>Provision of MF resource surveillance  infrastructure and facility (DAK)</t>
  </si>
  <si>
    <t>Joint operation of surveillance  at sea</t>
  </si>
  <si>
    <t>Surveillance and assistance of quality and safety of fish products</t>
  </si>
  <si>
    <t>Increase the participation of coastal community in MF resource surveillance</t>
  </si>
  <si>
    <t>Improvement of marine and fisheries resource surveillance</t>
  </si>
  <si>
    <t>Improvement of fisheries resource surveillance</t>
  </si>
  <si>
    <t>MMAF, "Laporan Keuangan KKP Tahun 2019," 2020</t>
  </si>
  <si>
    <t>MMAF, "Laporan Keuangan KKP Tahun 2018," 2019</t>
  </si>
  <si>
    <t>MMAF, "Laporan Keuangan KKP Tahun 2017," 2018</t>
  </si>
  <si>
    <t>MMAF, "Laporan Keuangan KKP Tahun 2016," 2017</t>
  </si>
  <si>
    <t xml:space="preserve">    B.3(ii) Management-related R&amp;D </t>
  </si>
  <si>
    <t>Development of fishing support facilities and infrastructure</t>
  </si>
  <si>
    <t>Monitoring and evaluation of logistic infrastructure utilization</t>
  </si>
  <si>
    <t>Development of Dobo fishing port</t>
  </si>
  <si>
    <t>Development of Banda fishing port</t>
  </si>
  <si>
    <t>Pre-integrated monitoring and evaluation of marine and fisheries development in Maluku province</t>
  </si>
  <si>
    <t>Identification, inventory, supervision, guidance and money for the utilization of coastal areas and small islands</t>
  </si>
  <si>
    <t>Improved supervision coordination at sea with fisheries surveillance, BAKAMLA, Indonesian Navy, and Coast Guard</t>
  </si>
  <si>
    <t>Education and training for pokmaswas (community surveillance group), key stakeholders and fisheries private sector</t>
  </si>
  <si>
    <r>
      <t xml:space="preserve">     A2 (v)</t>
    </r>
    <r>
      <rPr>
        <sz val="7"/>
        <color theme="1"/>
        <rFont val="Times New Roman"/>
        <family val="1"/>
      </rPr>
      <t xml:space="preserve">  </t>
    </r>
    <r>
      <rPr>
        <sz val="11"/>
        <color rgb="FF000000"/>
        <rFont val="Calibri"/>
        <family val="2"/>
      </rPr>
      <t>Loan guarantees and insurance programs</t>
    </r>
  </si>
  <si>
    <t>Expenditures associated with fish stock rebuilding</t>
  </si>
  <si>
    <t>Expenditures associated with enforcement of management measures</t>
  </si>
  <si>
    <t>Transfer for R&amp;D expenditures in the fishery sector aimed at increasing productivity of fishing</t>
  </si>
  <si>
    <t>Transfer for R&amp;D expenditures in the fishery sector, if aimed at improving resource management</t>
  </si>
  <si>
    <t>Payments supporting the construction, management and access to shared facilities (when providing exclusively public goods e.g., lighthouses)</t>
  </si>
  <si>
    <t>This program seeks to increase the productivity of capture fisheries with the target of increasing the catch in every capture effort.
Activities carried out include the motorization of fishing fleets (to increase the cruising range and productivity of fishers), construction of fish landing bases, procurement of fishing tools, and fishing port development activities.</t>
  </si>
  <si>
    <t>Providing fishery port facilities and infrastructure</t>
  </si>
  <si>
    <t>Improvement of fishing ports</t>
  </si>
  <si>
    <t>Development of fisheries quality-testing laboratories</t>
  </si>
  <si>
    <t xml:space="preserve">Program aims to increase value-added processed fishery products, average fish consumption per capita region, export value of fishery products, and investment value in the processing and marketing of fishery products with the goal of increasing prime fishery products that are competitive in domestic and international markets.
</t>
  </si>
  <si>
    <t>Increasing institutional capacity, business, and investment network centres as well as increasing efforts to market fishery and marine products</t>
  </si>
  <si>
    <t>Management and utilization of marine, coastal, and small islands space</t>
  </si>
  <si>
    <t>Institutional development activities and fishers' human resources</t>
  </si>
  <si>
    <t>This program aims to increase public awareness to participate in preserving and monitoring the environment to keep it free from irresponsible destruction and IUU fishing. 
Its activities include the formation of a community watchdog group and controlling illegal fishing.</t>
  </si>
  <si>
    <t>Fostering community groups that aim to secure waste resources</t>
  </si>
  <si>
    <t>Activities where the government monitors field conditions of marine and fisheries infrastructure such as cold chain capacity, docks, etc.</t>
  </si>
  <si>
    <t>Coordination of the acceleration of Maluku as a Lumbung Ikan Nasional (M-LIN)</t>
  </si>
  <si>
    <t>M-LIN is a program from the national government intended to provide integrated management throughout the management system, value chain, conservation, and international fish port hub based on WPP.</t>
  </si>
  <si>
    <t>Training and transfer of traditional fish processing equipment package or aquaculture equipment package provided to  coastal women  to create alternative livelihoods. Support given includes a fish processing package (70%) and aquaculture (30%). In this calculation, only the processing package is included.</t>
  </si>
  <si>
    <t>Transfer of engines (15HP and 40HP) for  fishers who have a boat but no engine.</t>
  </si>
  <si>
    <t>Transfer of engines (15HP) specifically distributed to the outermost islands such as Sangir, Talaud and Sitaro islands.</t>
  </si>
  <si>
    <t>Transfer of  engine (15HP) for the small-scale fishing vessel. This program has been made a priority since the majority &gt;35% of boats still have no engine.</t>
  </si>
  <si>
    <t>The training seeks to increase value-added production of  small-scale business processors or fishers' wives. The main goal is to preserve products for a longer time and increase sale value. Besides the training, the program also sometimes supports utilities.</t>
  </si>
  <si>
    <t xml:space="preserve">The program seeks  to increase value-added production of  small-scale business processors or fishers' wives. </t>
  </si>
  <si>
    <t>The training seeks to increase value-added production of  small-scale business processors or fishers' wives as well as to diversify the fish-based products (as added value). The main goal is to avoid damage to fish from bountiful harvests. Besides the training,  the program also sometimes provides the utilities like ovens, blenders, stoves etc. (100% catch fisheries).</t>
  </si>
  <si>
    <t>Infastructure provision for catch transportation
To reduce transportation costs and maintain fish quality</t>
  </si>
  <si>
    <t>Three-wheeled motorized vehicles</t>
  </si>
  <si>
    <t>Flaked ice machine</t>
  </si>
  <si>
    <t>Assist fishers and fish traders to maintain fish quality
To maintain the quality of the fish catch</t>
  </si>
  <si>
    <t>Fishery product processing equipment (nuggets, meatballs, crackers, etc.)</t>
  </si>
  <si>
    <t>Assist fishers and fish traders to maintain fish quality
To maintain fish quality</t>
  </si>
  <si>
    <t>Village roads</t>
  </si>
  <si>
    <t>Biopharmacology</t>
  </si>
  <si>
    <t>Marine building construction program to protect against abrasion
Construct beach buildings.</t>
  </si>
  <si>
    <t>To illuminate community activities
Facilitate nighttime community activities</t>
  </si>
  <si>
    <t>To facilitate the transportation of fishery products
Facilitate the community's transportation of fish products</t>
  </si>
  <si>
    <t>Research and development
Developing the utilization of marine resources</t>
  </si>
  <si>
    <t>Development of alternative livelihoods
Reducing the pressure from IUU Fishing activities</t>
  </si>
  <si>
    <t xml:space="preserve">Development of alternative livelihoods
Reduce the pressure from IUU fishing activities </t>
  </si>
  <si>
    <t>Coastal belt making</t>
  </si>
  <si>
    <t>Community-based surveillance program
Develop community surveillance groups</t>
  </si>
  <si>
    <t>Identification and development of Class III fishing ports (Pelabuhan Perikanan Nusantara-Archipelago fisheries port)</t>
  </si>
  <si>
    <t>Fishery port development program for Ocean Fishing Port (PPS) class
To improve PPS-class port services</t>
  </si>
  <si>
    <t>Priority of Regional Fishing Ports to support Development of Integrated Marine and Fisheries Center/ Pengembangan Sentra Kelautan dan Perikanan Terpadu (PSKPT)</t>
  </si>
  <si>
    <t>Identification and development of Class IV fishing ports (Pelabuhan Perikanan Samudera/PPS-ocean fishing port)</t>
  </si>
  <si>
    <t>Identification and development of Class II fishing ports (Pelabuhan Perikanan Pantai/PPP-coastal fishing port)</t>
  </si>
  <si>
    <t>Fishery port development program to support upstream-downstream integration
To increase the role of fishing ports in creating integrated market certainty</t>
  </si>
  <si>
    <t>Fish resource monitoring and calculation program
To ensure that catch data aligns with carrying capacity</t>
  </si>
  <si>
    <t>Fishers database establishment program
Fishers data collection to ensure assistance programs match the data</t>
  </si>
  <si>
    <t>Licensing system structuring program
To improve the arrangement of the permit system as a form of control</t>
  </si>
  <si>
    <t>SHTI/Catch Certification program for eradicating IUU fishing through traceability
To improve eradication of IUU fishing</t>
  </si>
  <si>
    <t>Indonesia's exclusive economic zone (EEZ) managed by fish resources related to Fisheries Management Area/Wilayah Pengelolaan Perikanan (WPP)</t>
  </si>
  <si>
    <t>Fishing vessels that apply fishing logbooks</t>
  </si>
  <si>
    <t>Fishing logbook implementation program
To ensure compliance of fishers in fishing logbook reporting</t>
  </si>
  <si>
    <t>Fishing vessel monitored by observers</t>
  </si>
  <si>
    <t>Program for monitoring and overseeing of fish resources in the EEZ marine areas
To ensure compliance of fishers in the Indonesian EEZ seas</t>
  </si>
  <si>
    <t>The implementation of the onboard observer program
To ensure compliance of fishers in implementing the onboard observers program</t>
  </si>
  <si>
    <t>Logistics facilities and infrastructure development program to support marketing and distribution of fishery products
To ensure the availability of supply for fish processors and no indication of cost sharing</t>
  </si>
  <si>
    <t>integrated marine and fisheries centre (SKPT) Timika</t>
  </si>
  <si>
    <t>Small-scale fish processing facilities and infrastructure development program
To ensure hygienic fish processing and no indication of cost sharing</t>
  </si>
  <si>
    <t>Marketing facilities and infrastructure development program
To ensure market access to link fishers/fish cultivators with processors and no indication of cost sharing</t>
  </si>
  <si>
    <t xml:space="preserve">Improve the economy of fishing communities in the outermost small islands
Assist local economy on the outermost small islands </t>
  </si>
  <si>
    <t>Facilitate fishery business actors that do not have a permanent dock
To facilitate ship landing</t>
  </si>
  <si>
    <t>Floating jetty and anchor point</t>
  </si>
  <si>
    <t>Development of alternative livelihoods (fish processing)
Developing the economy of coastal communities through fish processing</t>
  </si>
  <si>
    <t>Develop alternative livelihoods for fishers
To reduce fishery pressure on resources</t>
  </si>
  <si>
    <t>Tracking mangrove</t>
  </si>
  <si>
    <t>Lending for capture fisheries</t>
  </si>
  <si>
    <t>Capital credit program
For protection of fishers from accidents</t>
  </si>
  <si>
    <t>Facilitation program for issuing land certificates owned by fishers
To ensure fishers in lending capital to banks</t>
  </si>
  <si>
    <t>Fisher business improvement program
To increase the capacity of fishers in organizations</t>
  </si>
  <si>
    <t>Fisher protection</t>
  </si>
  <si>
    <t>Fishers who are able to manage their business</t>
  </si>
  <si>
    <t>Implementation of the facilitation of fishing land certification</t>
  </si>
  <si>
    <t>An organized and integrated fishing centre/village area</t>
  </si>
  <si>
    <t>Fishers' livelihood development program as an alternative income
To develop alternative livelihoods for fishers</t>
  </si>
  <si>
    <t>Program for establishing and developing Kelompok Usaha bersama-KUB (Joint Business Group), which is a legal entity
To ensure fishers are gathered in one group and have a legal entity</t>
  </si>
  <si>
    <t>This program aims to improve consistency between planning and economic development of marine and fisheries with the goal of increasing the suitability of the implementation of managerial support for marine and fisheries planning.
Activities carried out include marine and fisheries development planning.</t>
  </si>
  <si>
    <t>The M&amp;E focus is to analyze cold-chain logistics aspect in the area. This program mainly evaluates the capacity of cold storage facilities, ice factories, and refrigerated small trucks to see whether the demand is sufficient. (99% catch fisheries;kept the number as it is)</t>
  </si>
  <si>
    <t xml:space="preserve">UPTD is a technical unit under DKP. Currently Maluku has five UPTD (two fisheries ports and three aquaculture labs/nurseries). The cost is for supporting infrastructure. </t>
  </si>
  <si>
    <t xml:space="preserve">Research for next year's program recommendations. Hiring an external expert. </t>
  </si>
  <si>
    <t>This activity is to get a baseline on the development of marine and fisheries program. It functions as a recommendation for planning next year's activities.</t>
  </si>
  <si>
    <t>This expenses is the cost to check  fish processors on quality control and provide training. (95% catch fisheries; 5% aquaculture)</t>
  </si>
  <si>
    <t>The DKP showcases Maluku's fish products at exhibitions. They also sometimes pay for small-scale business to join (70% catch fisheries; 30% aquaculture)</t>
  </si>
  <si>
    <t>Buying surveillance vessels</t>
  </si>
  <si>
    <t>Activities to plan  surveillance actions (such as meetings, consultants etc.)</t>
  </si>
  <si>
    <t>This training targets community surveillance groups to increase surveillance effectiveness.</t>
  </si>
  <si>
    <t xml:space="preserve">This training targets DKP civil servants. </t>
  </si>
  <si>
    <t>Transfer of fish processing equipment. This includes renovating or building processing plants according to the prerequisite standard. Financing for this program is obtained from MMAF to support the national program. However, the reporting goes to  provincial expenses. Uses 100% marine capture fisheries fish as raw material,  mainly pelagic fish</t>
  </si>
  <si>
    <t>Transfer of supporting equipment to support the implementation of cold chain system such as cool boxes, household freezers, and tricycle motors with insulated boxes. The major recipients are fishmonger and processors, while some coolboxes are also given to the fishers. 100% marine capture fisheries.</t>
  </si>
  <si>
    <t>The construction of docking facilities in the outermost islands such as Talaud, Sangir, and Sitaro. Funding came from the provincial budget</t>
  </si>
  <si>
    <t>The construction of docking facilities in the outermost islands such as Talaud, Sangir, and Sitaro. Funding came from the Central government budget.</t>
  </si>
  <si>
    <t>Rehabilitation and restoration of damaged coral reefs. in this program, the DKP collaborated with local universities and adopted technology from Japan. Some of the program locations are Manado, Minahasa Utara, Minahasa Tenggara, and Minahasa Selatan.</t>
  </si>
  <si>
    <t>Rehabilitation and restoration of coral reefs</t>
  </si>
  <si>
    <t>The development of small and outermost islands</t>
  </si>
  <si>
    <t>The development of small and outermost islands (DAK)</t>
  </si>
  <si>
    <t>DKP provided funding to pay the expenses of enumerators to collect data at fishing ports and fishing centre villages.  Another activity is a data  validation workshop conducted every three months. Before the one data policy program by MMAF in 2019, DKP covered the enumerator expenses, but the enumeration process was later taken over by MMAF. As a result, DKP only performs monitoring and data validation functions.</t>
  </si>
  <si>
    <t>Development of fish processing techniques and quality monitoring assistance</t>
  </si>
  <si>
    <t>Assistance provided for small and medium-sized fish processing enterprises in order to meet prerequisite (food safety and quality) certification. Use 100% marine capture fisheries fish as raw material, mainly pelagic fish</t>
  </si>
  <si>
    <t>Assistance to  small and medium-sized (SME) fish processing</t>
  </si>
  <si>
    <t>Providing fish processors with training so they can achieve standard national certification</t>
  </si>
  <si>
    <t>This activity is more to repair coral reef damage in Tual caused by fishing activities like dynamiting</t>
  </si>
  <si>
    <t>Construction of fishing port facility and fish auction houses. 60% of the budget was from MMAF, while 40% came from the provincial budget.</t>
  </si>
  <si>
    <t>Rehabilitation and restoration of damaged coral reefs and mangroves. in this program, the DKP collaborated with a local university and adopted technology from Japan. some of the program locations are Manado, Minahasa Utara, Minahasa Tenggara, and Minahasa Selatan.</t>
  </si>
  <si>
    <t>The surveillance and patrol conducted by DKP at conservation areas in collaboration with local villagers</t>
  </si>
  <si>
    <t>BST training is the annual program from the central government conducted by the MMAF training centre in Bitung. In 2019, the DKP funded the sending of additional participants because the budget from MMAF was limited. The provincial DKP asked the local DKP to select  participants from each area.</t>
  </si>
  <si>
    <t>Assistance provided for small and medium-sized fish processing enterprises in order to meet prerequisite (food safety and quality) certification. Uses 100% marine capture fisheries fish as raw material (mainly pelagic fish)</t>
  </si>
  <si>
    <t>DKP organizes two workshops a year to socialize fish-based products. The participants of this event are mainly SME fish processing stakeholders. Uses 100% marine capture fisheries fish as raw material, mainly pelagic fish</t>
  </si>
  <si>
    <t>DKP releases  fish fry in inland water and sea water. For inland waters such as lakes, the DKP releases tilapia and ikan mas, while for sea restocking DKP releases grouper fry. The location of restocking changes every year. DKP monitor the effectiveness of the restocking program by doing field checks and looking at production volume in the restocking area. In this analysis, only the expense of sea water restocking (50% of the total budget) is included.</t>
  </si>
  <si>
    <t>Surveillance of sea conservation area</t>
  </si>
  <si>
    <t>The DKP officers join surveillance/patrol operations together with Navy, Coast Guard and Fisheries surveillance of MMAF. The expenses include fuel, consumption, and traveling expenses of the crew from provincial DKP.</t>
  </si>
  <si>
    <t>Coast Guard</t>
  </si>
  <si>
    <t>The establishment of POKMASWAS, a voluntary community-based fisheries surveillance. It also includes training provided to  POKMASWAS members.</t>
  </si>
  <si>
    <t>Provision of surveillance infrastructure and facilities</t>
  </si>
  <si>
    <t>The purchase of supporting equipment such as walkie talkies, radios, and small patrol boats provided to the POKMASWAS</t>
  </si>
  <si>
    <t>Motorization of fishing fleets in an effort to increase the range and productivity of fishers</t>
  </si>
  <si>
    <t>Development of capture fisheries (10GT-30GT)</t>
  </si>
  <si>
    <t>Coastal community economic empowerment program</t>
  </si>
  <si>
    <t>Improving the welfare of small fishers with limited business capital; Providing access to utilize the potential of fish resources while maintaining the sustainability of fish resources.</t>
  </si>
  <si>
    <t>Facilitate fishery business actors that lack a permanent dock
To facilitate ship landing</t>
  </si>
  <si>
    <t>Fisher insurance program
For protection of fishers from accidents</t>
  </si>
  <si>
    <t>Increasing capacity of fishers' business institutions</t>
  </si>
  <si>
    <t xml:space="preserve">Healthy fishers housing development program to improve the health of fishers' housing </t>
  </si>
  <si>
    <t xml:space="preserve">Supported facilities and infrastructure include FAD, engines, or nets. It gives directly to verified fishers in the form of goods. The nets are for fishers who have boats but whose fishing gear is broken. The rumpon (FAD) is for a 15 GT purse seine. Boat engines are given to fishers who have boats but no engines. The goal of the program is to improve fishers' family welfare. </t>
  </si>
  <si>
    <t>DKP does socialization of fishing regulation such as the use of environmentally friendly methods and the banning of destructive fishing methods. Typically, DKP officers visit the fishing port or fishing centre and gather fishers for socialization.</t>
  </si>
  <si>
    <t>The procurement include the provision of small-scale boats with fishing gear. The fishers directly get it in the form of goods. The construction of the boat and the shipping cost is include in the contract from the partner who wins the bidding. The target of fish is mainly tuna (or big pelagic fish).</t>
  </si>
  <si>
    <t>The procurement include the provision of small-scale boats with fishing gear. The fishers get it directly in the form of goods. The construction of the boat and the shipping cost is include in the contract from the partner who wins the bidding. The target of fish is mainly tuna (or big pelagic fish).</t>
  </si>
  <si>
    <t>This also targets fishers who receive the aid package so they can manage it well. The training include accounting, knowledge on cost, and socioeconomic knowledge on fishery business</t>
  </si>
  <si>
    <t xml:space="preserve">The training target are the fishers who received boats. The goal of this program is to improve fishers' knowledge and independence to maintain their boat engines. </t>
  </si>
  <si>
    <t>Empowerment of coastal community and fishers in small islands</t>
  </si>
  <si>
    <t>Prosperity improvement of coastal community and fishers in small islands</t>
  </si>
  <si>
    <t>Development of fishing facilities (boat) 1.5GT</t>
  </si>
  <si>
    <t>The procurement includes the provision of 15GT boats with fishing gear. The target species for this size of vessel is small pelagic fish (types of mackerel fish such as layang, kembung, and tongkol and slender trevally [selar]).</t>
  </si>
  <si>
    <t>Transfer of fishing vessel for the size between 10GT-30GT.  Since 2017, the transfer of vessels over 5GT has been taken over by central MMAF and  the provincial DKP thus no longer has a program to transfer vessels above 5GT.</t>
  </si>
  <si>
    <t>Implemented to improve the welfare of coastal communities by developing economic activities, improving the quality of human resources and strengthening socio-economic institutions by optimally and sustainably utilizing marine and fishery resources. 
The activities carried out were the activities of fostering economic groups for coastal communities.</t>
  </si>
  <si>
    <t>Development of cold chain system facilities (cool boxes and freezer boxes)</t>
  </si>
  <si>
    <t>Restocking of fish fry within the sea and inland water</t>
  </si>
  <si>
    <t>This is a poverty-reduction program from the province in North Sulawesi involving multiple agencies/sectors. For this program, the DKP distributed either fishing, fish processing, or aquaculture packages to the poor. The fishing package included engines, the fish processing package included fish processing equipment, and the aquaculture package included fish fry and feed. 50% of the support is designated for the fishing package while processing and aquaculture got 25% each. The list of recipients was obtained from a social agency in North Sulawesi province. In this analysis, only the support of fishing package and processing package has been included.</t>
  </si>
  <si>
    <t>Assistance is given to the fishers group/co-op that receives support (fishing gear, engines, boats). The main concern is how the association manages and utilizes the asset for all members as well as the necessary reporting.</t>
  </si>
  <si>
    <t>Coastal women empowerment (training and assistance)</t>
  </si>
  <si>
    <t>National</t>
  </si>
  <si>
    <t>Develop alternative livelihoods for fishers
To develop alternative livelihood of fishers</t>
  </si>
  <si>
    <t>Program for monitoring and overseeing fish resources in territorial seas and archipelagic waters
To ensure fishers' compliance in territorial seas and archipelagic waters</t>
  </si>
  <si>
    <t>The port is owned by the government. The expense is for infrastructure.</t>
  </si>
  <si>
    <t>Provision of two patrol boats (12 metres long). This provision used funding from central government</t>
  </si>
  <si>
    <t xml:space="preserve">The cool box and freezer box are given to intermediaries and fishers to maintain the quality of the fish (after catch, in transport and in storage) </t>
  </si>
  <si>
    <t>Coastal area rehabilitation program
Improve and restore coastal ecosystems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</si>
</sst>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2"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sz val="11"/>
      <color rgb="FF000000"/>
      <name val="Calibri"/>
      <family val="2"/>
    </font>
    <font>
      <b/>
      <sz val="11"/>
      <color rgb="FF000000"/>
      <name val="Calibri"/>
      <family val="2"/>
    </font>
    <font>
      <b/>
      <sz val="11"/>
      <color theme="0"/>
      <name val="Calibri"/>
      <family val="2"/>
    </font>
    <font>
      <sz val="11"/>
      <color theme="1"/>
      <name val="Calibri"/>
      <family val="2"/>
    </font>
    <font>
      <b/>
      <sz val="11"/>
      <color theme="1"/>
      <name val="Calibri"/>
      <family val="2"/>
    </font>
    <font>
      <b/>
      <sz val="11"/>
      <color theme="0"/>
      <name val="Calibri"/>
      <family val="2"/>
    </font>
    <font>
      <sz val="7"/>
      <color theme="1"/>
      <name val="Times New Roman"/>
      <family val="1"/>
    </font>
    <font>
      <i/>
      <sz val="11"/>
      <color rgb="FF000000"/>
      <name val="Calibri"/>
      <family val="2"/>
    </font>
    <font>
      <i/>
      <sz val="11"/>
      <name val="Calibri"/>
      <family val="2"/>
    </font>
    <font>
      <u/>
      <sz val="11"/>
      <color rgb="FF000000"/>
      <name val="Calibri"/>
      <family val="2"/>
    </font>
    <font>
      <u/>
      <sz val="11"/>
      <color theme="10"/>
      <name val="Calibri"/>
      <family val="2"/>
    </font>
    <font>
      <b/>
      <sz val="16"/>
      <name val="Arial"/>
      <family val="2"/>
    </font>
    <font>
      <sz val="10"/>
      <color rgb="FFFF0000"/>
      <name val="Arial"/>
      <family val="2"/>
    </font>
    <font>
      <sz val="11"/>
      <color rgb="FF000000"/>
      <name val="Calibri"/>
    </font>
    <font>
      <u val="singleAccounting"/>
      <sz val="11"/>
      <color rgb="FF000000"/>
      <name val="Calibri"/>
      <family val="2"/>
    </font>
  </fonts>
  <fills count="8">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1E4E79"/>
        <bgColor rgb="FF1E4E79"/>
      </patternFill>
    </fill>
    <fill>
      <patternFill patternType="solid">
        <fgColor rgb="FFDEEAF6"/>
        <bgColor rgb="FFDEEAF6"/>
      </patternFill>
    </fill>
  </fills>
  <borders count="17">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4" fillId="0" borderId="0"/>
    <xf numFmtId="0" fontId="3"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41" fontId="20" fillId="0" borderId="0" applyFont="0" applyFill="0" applyBorder="0" applyAlignment="0" applyProtection="0"/>
  </cellStyleXfs>
  <cellXfs count="132">
    <xf numFmtId="0" fontId="0" fillId="0" borderId="0" xfId="0" applyFont="1" applyAlignment="1"/>
    <xf numFmtId="0" fontId="0" fillId="0" borderId="0" xfId="0" applyFont="1" applyAlignment="1"/>
    <xf numFmtId="0" fontId="7" fillId="3" borderId="4" xfId="0" applyFont="1" applyFill="1" applyBorder="1" applyAlignment="1">
      <alignment vertical="center"/>
    </xf>
    <xf numFmtId="0" fontId="11" fillId="4" borderId="4" xfId="0" applyFont="1" applyFill="1" applyBorder="1" applyAlignment="1">
      <alignment vertical="center"/>
    </xf>
    <xf numFmtId="0" fontId="9" fillId="5" borderId="4" xfId="0" applyFont="1" applyFill="1" applyBorder="1" applyAlignment="1">
      <alignment vertical="center"/>
    </xf>
    <xf numFmtId="0" fontId="7" fillId="0" borderId="0" xfId="0" applyFont="1" applyAlignment="1"/>
    <xf numFmtId="0" fontId="10" fillId="3" borderId="4" xfId="0" applyFont="1" applyFill="1" applyBorder="1" applyAlignment="1">
      <alignment vertical="center"/>
    </xf>
    <xf numFmtId="0" fontId="7" fillId="0" borderId="4" xfId="0" applyFont="1" applyBorder="1" applyAlignment="1">
      <alignment vertical="center"/>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1" xfId="0" applyFont="1" applyBorder="1" applyAlignment="1">
      <alignment vertical="top" wrapText="1"/>
    </xf>
    <xf numFmtId="0" fontId="6" fillId="0" borderId="2" xfId="0" applyFont="1" applyBorder="1" applyAlignment="1">
      <alignment vertical="top" wrapText="1"/>
    </xf>
    <xf numFmtId="0" fontId="7" fillId="0" borderId="0" xfId="0" applyFont="1" applyAlignment="1">
      <alignment vertical="top" wrapText="1"/>
    </xf>
    <xf numFmtId="0" fontId="0" fillId="0" borderId="0" xfId="0"/>
    <xf numFmtId="0" fontId="0" fillId="0" borderId="0" xfId="0" applyAlignment="1">
      <alignment vertical="top" wrapText="1"/>
    </xf>
    <xf numFmtId="0" fontId="8" fillId="0" borderId="4" xfId="0" applyFont="1" applyBorder="1"/>
    <xf numFmtId="0" fontId="6" fillId="3" borderId="4" xfId="0" applyFont="1" applyFill="1" applyBorder="1" applyAlignment="1">
      <alignment horizontal="justify" vertical="center" wrapText="1"/>
    </xf>
    <xf numFmtId="0" fontId="9" fillId="5" borderId="4" xfId="0" applyFont="1" applyFill="1" applyBorder="1" applyAlignment="1">
      <alignment vertical="center" wrapText="1"/>
    </xf>
    <xf numFmtId="0" fontId="6" fillId="5" borderId="4" xfId="0" applyFont="1" applyFill="1" applyBorder="1" applyAlignment="1">
      <alignment horizontal="justify" vertical="center" wrapText="1"/>
    </xf>
    <xf numFmtId="0" fontId="6" fillId="4" borderId="4" xfId="0" applyFont="1" applyFill="1" applyBorder="1" applyAlignment="1">
      <alignment vertical="center" wrapText="1"/>
    </xf>
    <xf numFmtId="0" fontId="7" fillId="0" borderId="4" xfId="0" applyFont="1" applyBorder="1"/>
    <xf numFmtId="0" fontId="8" fillId="4" borderId="4" xfId="0" applyFont="1" applyFill="1" applyBorder="1" applyAlignment="1">
      <alignment vertical="center"/>
    </xf>
    <xf numFmtId="0" fontId="8" fillId="4" borderId="4" xfId="0" applyFont="1" applyFill="1" applyBorder="1"/>
    <xf numFmtId="0" fontId="12" fillId="6" borderId="5" xfId="0" applyFont="1" applyFill="1" applyBorder="1"/>
    <xf numFmtId="0" fontId="0" fillId="7" borderId="5" xfId="0" applyFill="1" applyBorder="1"/>
    <xf numFmtId="0" fontId="0" fillId="0" borderId="5" xfId="0" applyBorder="1"/>
    <xf numFmtId="0" fontId="0" fillId="0" borderId="0" xfId="0" applyFill="1" applyAlignment="1">
      <alignment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center" vertical="top" wrapText="1"/>
    </xf>
    <xf numFmtId="2" fontId="0" fillId="0" borderId="0" xfId="0" applyNumberFormat="1" applyFont="1" applyAlignment="1"/>
    <xf numFmtId="1" fontId="0" fillId="0" borderId="0" xfId="0" applyNumberFormat="1" applyFont="1" applyAlignment="1"/>
    <xf numFmtId="2" fontId="7" fillId="0" borderId="0" xfId="0" applyNumberFormat="1" applyFont="1" applyAlignment="1"/>
    <xf numFmtId="1" fontId="7" fillId="0" borderId="0" xfId="0" applyNumberFormat="1" applyFont="1" applyAlignment="1"/>
    <xf numFmtId="164" fontId="0" fillId="0" borderId="0" xfId="0" applyNumberFormat="1" applyFont="1" applyAlignment="1"/>
    <xf numFmtId="164" fontId="0" fillId="0" borderId="0" xfId="0" applyNumberFormat="1"/>
    <xf numFmtId="0" fontId="6" fillId="0" borderId="0" xfId="0" applyFont="1" applyBorder="1" applyAlignment="1">
      <alignment vertical="top" wrapText="1"/>
    </xf>
    <xf numFmtId="0" fontId="5" fillId="0" borderId="0" xfId="0" applyFont="1" applyBorder="1" applyAlignment="1">
      <alignment horizontal="left" vertical="top" wrapText="1"/>
    </xf>
    <xf numFmtId="0" fontId="7" fillId="7" borderId="5" xfId="0" applyFont="1" applyFill="1" applyBorder="1"/>
    <xf numFmtId="0" fontId="5" fillId="0" borderId="0" xfId="0" applyFont="1" applyBorder="1" applyAlignment="1">
      <alignment vertical="top" wrapText="1"/>
    </xf>
    <xf numFmtId="0" fontId="8" fillId="0" borderId="0" xfId="0" applyFont="1" applyAlignment="1"/>
    <xf numFmtId="1" fontId="8" fillId="0" borderId="0" xfId="0" applyNumberFormat="1" applyFont="1" applyAlignment="1"/>
    <xf numFmtId="2" fontId="8" fillId="0" borderId="0" xfId="0" applyNumberFormat="1" applyFont="1" applyAlignment="1"/>
    <xf numFmtId="0" fontId="8" fillId="0" borderId="0" xfId="0" applyFont="1"/>
    <xf numFmtId="1" fontId="7" fillId="0" borderId="0" xfId="0" applyNumberFormat="1" applyFont="1" applyAlignment="1">
      <alignment horizontal="right"/>
    </xf>
    <xf numFmtId="1" fontId="0" fillId="0" borderId="0" xfId="0" applyNumberFormat="1" applyFill="1" applyAlignment="1">
      <alignment horizontal="right" vertical="top" wrapText="1"/>
    </xf>
    <xf numFmtId="1" fontId="0" fillId="0" borderId="0" xfId="0" applyNumberFormat="1" applyFont="1" applyAlignment="1">
      <alignment horizontal="right"/>
    </xf>
    <xf numFmtId="0" fontId="7" fillId="4" borderId="4" xfId="0" applyFont="1" applyFill="1" applyBorder="1" applyAlignment="1">
      <alignment wrapText="1"/>
    </xf>
    <xf numFmtId="0" fontId="7" fillId="4" borderId="4" xfId="0" applyFont="1" applyFill="1" applyBorder="1" applyAlignment="1">
      <alignment vertical="center" wrapText="1"/>
    </xf>
    <xf numFmtId="0" fontId="7" fillId="3" borderId="4" xfId="0" applyFont="1" applyFill="1" applyBorder="1" applyAlignment="1">
      <alignment vertical="center" wrapText="1"/>
    </xf>
    <xf numFmtId="0" fontId="7" fillId="0" borderId="4" xfId="0" applyFont="1" applyBorder="1" applyAlignment="1">
      <alignment wrapText="1"/>
    </xf>
    <xf numFmtId="0" fontId="7" fillId="4" borderId="4" xfId="0" applyFont="1" applyFill="1" applyBorder="1" applyAlignment="1">
      <alignment horizontal="left" vertical="center" wrapText="1"/>
    </xf>
    <xf numFmtId="0" fontId="11" fillId="5" borderId="4" xfId="0" applyFont="1" applyFill="1" applyBorder="1" applyAlignment="1">
      <alignment vertical="center" wrapText="1"/>
    </xf>
    <xf numFmtId="0" fontId="7" fillId="0" borderId="4" xfId="0" applyFont="1" applyBorder="1" applyAlignment="1">
      <alignment vertical="center" wrapText="1"/>
    </xf>
    <xf numFmtId="0" fontId="7" fillId="3" borderId="4" xfId="0" applyFont="1" applyFill="1" applyBorder="1" applyAlignment="1">
      <alignment horizontal="left" vertical="center" wrapText="1"/>
    </xf>
    <xf numFmtId="0" fontId="17" fillId="0" borderId="0" xfId="9" applyAlignment="1"/>
    <xf numFmtId="0" fontId="17" fillId="0" borderId="0" xfId="9" applyFill="1" applyBorder="1" applyAlignment="1"/>
    <xf numFmtId="0" fontId="8" fillId="0" borderId="6" xfId="0" applyFont="1" applyBorder="1" applyAlignment="1"/>
    <xf numFmtId="1" fontId="8" fillId="0" borderId="7" xfId="0" applyNumberFormat="1" applyFont="1" applyBorder="1" applyAlignment="1">
      <alignment horizontal="right"/>
    </xf>
    <xf numFmtId="1" fontId="8" fillId="0" borderId="8" xfId="0" applyNumberFormat="1" applyFont="1" applyBorder="1" applyAlignment="1">
      <alignment horizontal="right"/>
    </xf>
    <xf numFmtId="0" fontId="0" fillId="0" borderId="9" xfId="0" applyBorder="1"/>
    <xf numFmtId="1" fontId="8" fillId="0" borderId="6" xfId="0" applyNumberFormat="1" applyFont="1" applyBorder="1" applyAlignment="1">
      <alignment horizontal="right"/>
    </xf>
    <xf numFmtId="0" fontId="0" fillId="0" borderId="11" xfId="0" applyBorder="1"/>
    <xf numFmtId="0" fontId="0" fillId="0" borderId="0" xfId="0" applyFont="1" applyBorder="1" applyAlignment="1"/>
    <xf numFmtId="0" fontId="8" fillId="0" borderId="14" xfId="0" applyFont="1" applyBorder="1"/>
    <xf numFmtId="1" fontId="8" fillId="0" borderId="15" xfId="0" applyNumberFormat="1" applyFont="1" applyBorder="1" applyAlignment="1">
      <alignment horizontal="right"/>
    </xf>
    <xf numFmtId="1" fontId="8" fillId="0" borderId="16" xfId="0" applyNumberFormat="1" applyFont="1" applyBorder="1" applyAlignment="1">
      <alignment horizontal="right"/>
    </xf>
    <xf numFmtId="0" fontId="14" fillId="0" borderId="9" xfId="0" applyFont="1" applyBorder="1"/>
    <xf numFmtId="0" fontId="7" fillId="0" borderId="9" xfId="0" applyFont="1" applyBorder="1"/>
    <xf numFmtId="0" fontId="8" fillId="0" borderId="14" xfId="0" applyFont="1" applyBorder="1" applyAlignment="1"/>
    <xf numFmtId="0" fontId="0" fillId="0" borderId="4" xfId="0" applyFont="1" applyBorder="1" applyAlignment="1"/>
    <xf numFmtId="41" fontId="0" fillId="0" borderId="4" xfId="10" applyFont="1" applyBorder="1" applyAlignment="1"/>
    <xf numFmtId="41" fontId="8" fillId="0" borderId="14" xfId="10" applyFont="1" applyBorder="1" applyAlignment="1">
      <alignment horizontal="right"/>
    </xf>
    <xf numFmtId="41" fontId="8" fillId="0" borderId="15" xfId="10" applyFont="1" applyBorder="1" applyAlignment="1">
      <alignment horizontal="right"/>
    </xf>
    <xf numFmtId="41" fontId="8" fillId="0" borderId="16" xfId="10" applyFont="1" applyBorder="1" applyAlignment="1">
      <alignment horizontal="right"/>
    </xf>
    <xf numFmtId="41" fontId="7" fillId="0" borderId="9" xfId="10" applyFont="1" applyBorder="1" applyAlignment="1">
      <alignment horizontal="right"/>
    </xf>
    <xf numFmtId="41" fontId="7" fillId="0" borderId="0" xfId="10" applyFont="1" applyBorder="1" applyAlignment="1">
      <alignment horizontal="right"/>
    </xf>
    <xf numFmtId="41" fontId="0" fillId="0" borderId="0" xfId="10" applyFont="1" applyFill="1" applyBorder="1" applyAlignment="1">
      <alignment horizontal="right" vertical="top" wrapText="1"/>
    </xf>
    <xf numFmtId="41" fontId="0" fillId="0" borderId="10" xfId="10" applyFont="1" applyFill="1" applyBorder="1" applyAlignment="1">
      <alignment horizontal="right" vertical="top" wrapText="1"/>
    </xf>
    <xf numFmtId="41" fontId="7" fillId="0" borderId="10" xfId="10" applyFont="1" applyBorder="1" applyAlignment="1">
      <alignment horizontal="right"/>
    </xf>
    <xf numFmtId="41" fontId="14" fillId="0" borderId="9" xfId="10" applyFont="1" applyBorder="1" applyAlignment="1">
      <alignment horizontal="right"/>
    </xf>
    <xf numFmtId="41" fontId="14" fillId="0" borderId="0" xfId="10" applyFont="1" applyBorder="1" applyAlignment="1">
      <alignment horizontal="right"/>
    </xf>
    <xf numFmtId="41" fontId="14" fillId="0" borderId="10" xfId="10" applyFont="1" applyBorder="1" applyAlignment="1">
      <alignment horizontal="right"/>
    </xf>
    <xf numFmtId="41" fontId="0" fillId="0" borderId="9" xfId="10" applyFont="1" applyBorder="1" applyAlignment="1">
      <alignment horizontal="right"/>
    </xf>
    <xf numFmtId="41" fontId="0" fillId="0" borderId="0" xfId="10" applyFont="1" applyBorder="1" applyAlignment="1">
      <alignment horizontal="right"/>
    </xf>
    <xf numFmtId="41" fontId="15" fillId="0" borderId="0" xfId="10" applyFont="1" applyFill="1" applyBorder="1" applyAlignment="1">
      <alignment horizontal="right" vertical="top" wrapText="1"/>
    </xf>
    <xf numFmtId="41" fontId="7" fillId="0" borderId="11" xfId="10" applyFont="1" applyBorder="1" applyAlignment="1">
      <alignment horizontal="right"/>
    </xf>
    <xf numFmtId="41" fontId="7" fillId="0" borderId="12" xfId="10" applyFont="1" applyBorder="1" applyAlignment="1">
      <alignment horizontal="right"/>
    </xf>
    <xf numFmtId="41" fontId="7" fillId="0" borderId="13" xfId="10" applyFont="1" applyBorder="1" applyAlignment="1">
      <alignment horizontal="right"/>
    </xf>
    <xf numFmtId="41" fontId="0" fillId="0" borderId="10" xfId="10" applyFont="1" applyBorder="1" applyAlignment="1">
      <alignment horizontal="right"/>
    </xf>
    <xf numFmtId="41" fontId="16" fillId="0" borderId="9" xfId="10" applyFont="1" applyBorder="1" applyAlignment="1">
      <alignment horizontal="right"/>
    </xf>
    <xf numFmtId="41" fontId="16" fillId="0" borderId="0" xfId="10" applyFont="1" applyBorder="1" applyAlignment="1">
      <alignment horizontal="right"/>
    </xf>
    <xf numFmtId="41" fontId="16" fillId="0" borderId="10" xfId="10" applyFont="1" applyBorder="1" applyAlignment="1">
      <alignment horizontal="right"/>
    </xf>
    <xf numFmtId="41" fontId="0" fillId="0" borderId="9" xfId="10" applyFont="1" applyBorder="1"/>
    <xf numFmtId="41" fontId="0" fillId="0" borderId="0" xfId="10" applyFont="1" applyBorder="1"/>
    <xf numFmtId="41" fontId="0" fillId="0" borderId="10" xfId="10" applyFont="1" applyBorder="1"/>
    <xf numFmtId="41" fontId="0" fillId="0" borderId="9" xfId="10" applyFont="1" applyBorder="1" applyAlignment="1"/>
    <xf numFmtId="41" fontId="0" fillId="0" borderId="0" xfId="10" applyFont="1" applyBorder="1" applyAlignment="1"/>
    <xf numFmtId="41" fontId="0" fillId="0" borderId="10" xfId="10" applyFont="1" applyBorder="1" applyAlignment="1"/>
    <xf numFmtId="41" fontId="8" fillId="0" borderId="11" xfId="10" applyFont="1" applyBorder="1" applyAlignment="1"/>
    <xf numFmtId="41" fontId="8" fillId="0" borderId="12" xfId="10" applyFont="1" applyBorder="1" applyAlignment="1"/>
    <xf numFmtId="41" fontId="8" fillId="0" borderId="13" xfId="10" applyFont="1" applyBorder="1" applyAlignment="1"/>
    <xf numFmtId="41" fontId="0" fillId="0" borderId="0" xfId="10" applyFont="1" applyFill="1" applyAlignment="1">
      <alignment vertical="top" wrapText="1"/>
    </xf>
    <xf numFmtId="41" fontId="5" fillId="0" borderId="0" xfId="10" applyFont="1" applyFill="1" applyBorder="1" applyAlignment="1">
      <alignment horizontal="left" vertical="top" wrapText="1"/>
    </xf>
    <xf numFmtId="41" fontId="5" fillId="0" borderId="0" xfId="10" applyFont="1" applyFill="1" applyBorder="1" applyAlignment="1">
      <alignment horizontal="center" vertical="top" wrapText="1"/>
    </xf>
    <xf numFmtId="41" fontId="14" fillId="0" borderId="9" xfId="10" applyFont="1" applyBorder="1"/>
    <xf numFmtId="41" fontId="14" fillId="0" borderId="0" xfId="10" applyFont="1" applyBorder="1"/>
    <xf numFmtId="41" fontId="14" fillId="0" borderId="10" xfId="10" applyFont="1" applyBorder="1"/>
    <xf numFmtId="41" fontId="21" fillId="0" borderId="9" xfId="10" applyFont="1" applyBorder="1"/>
    <xf numFmtId="41" fontId="21" fillId="0" borderId="0" xfId="10" applyFont="1" applyBorder="1"/>
    <xf numFmtId="41" fontId="21" fillId="0" borderId="10" xfId="10" applyFont="1" applyBorder="1"/>
    <xf numFmtId="41" fontId="8" fillId="0" borderId="14" xfId="10" applyFont="1" applyBorder="1"/>
    <xf numFmtId="41" fontId="8" fillId="0" borderId="15" xfId="10" applyFont="1" applyBorder="1"/>
    <xf numFmtId="41" fontId="8" fillId="0" borderId="16" xfId="10" applyFont="1" applyBorder="1"/>
    <xf numFmtId="1" fontId="8" fillId="0" borderId="14" xfId="0" applyNumberFormat="1" applyFont="1" applyBorder="1" applyAlignment="1">
      <alignment horizontal="right"/>
    </xf>
    <xf numFmtId="41" fontId="8" fillId="0" borderId="14" xfId="10" applyFont="1" applyBorder="1" applyAlignment="1"/>
    <xf numFmtId="41" fontId="8" fillId="0" borderId="15" xfId="10" applyFont="1" applyBorder="1" applyAlignment="1"/>
    <xf numFmtId="41" fontId="8" fillId="0" borderId="16" xfId="10" applyFont="1" applyBorder="1" applyAlignment="1"/>
    <xf numFmtId="41" fontId="14" fillId="0" borderId="9" xfId="10" applyFont="1" applyBorder="1" applyAlignment="1"/>
    <xf numFmtId="41" fontId="14" fillId="0" borderId="0" xfId="10" applyFont="1" applyBorder="1" applyAlignment="1"/>
    <xf numFmtId="41" fontId="14" fillId="0" borderId="10" xfId="10" applyFont="1" applyBorder="1" applyAlignment="1"/>
    <xf numFmtId="41" fontId="21" fillId="0" borderId="9" xfId="10" applyFont="1" applyBorder="1" applyAlignment="1"/>
    <xf numFmtId="41" fontId="21" fillId="0" borderId="0" xfId="10" applyFont="1" applyBorder="1" applyAlignment="1"/>
    <xf numFmtId="41" fontId="21" fillId="0" borderId="10" xfId="10" applyFont="1" applyBorder="1" applyAlignment="1"/>
    <xf numFmtId="0" fontId="18" fillId="7" borderId="0" xfId="0" applyFont="1" applyFill="1" applyAlignment="1">
      <alignment horizontal="center" vertical="center" wrapText="1"/>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cellXfs>
  <cellStyles count="11">
    <cellStyle name="Comma [0]" xfId="10" builtinId="6"/>
    <cellStyle name="Comma [0] 2" xfId="5" xr:uid="{6860E692-3E86-45A7-8F4B-3A54AE6F8ED8}"/>
    <cellStyle name="Comma [0] 3" xfId="7" xr:uid="{9778E935-E3E6-43A2-AD18-875E0FCEB00F}"/>
    <cellStyle name="Comma 2" xfId="4" xr:uid="{67250EB5-3EE1-43FE-8035-713CD3BD853B}"/>
    <cellStyle name="Comma 3" xfId="8" xr:uid="{A9973DAC-46C5-4349-B8BE-300206319E5F}"/>
    <cellStyle name="Hyperlink" xfId="9" builtinId="8"/>
    <cellStyle name="Normal" xfId="0" builtinId="0"/>
    <cellStyle name="Normal 2" xfId="3" xr:uid="{AE5DAFFB-8EEE-4D08-B851-BDB13C5EA9A0}"/>
    <cellStyle name="Normal 3" xfId="1" xr:uid="{00000000-0005-0000-0000-000002000000}"/>
    <cellStyle name="Normal 3 2" xfId="2" xr:uid="{96AA7D15-4DDD-42CD-8BC7-A6265019E97E}"/>
    <cellStyle name="Normal 4" xfId="6" xr:uid="{679542AB-959D-4BAC-921F-4834F65E5D6E}"/>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chmad Mustofa" id="{E2645AB1-54A4-49F0-99CA-5D9262D24A61}" userId="S::amustofa@wwf.id::d3b0ddc0-ae6f-4d6d-a8b5-e08226d498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60" dT="2020-12-03T16:18:00.03" personId="{E2645AB1-54A4-49F0-99CA-5D9262D24A61}" id="{CFF37D35-F826-450A-B5F4-00B2BFBAEF46}">
    <text>Aceh Utara District</text>
  </threadedComment>
  <threadedComment ref="N62" dT="2020-12-03T16:23:40.07" personId="{E2645AB1-54A4-49F0-99CA-5D9262D24A61}" id="{549D8DC3-7C46-42A1-A821-157D2269F05D}">
    <text>Location: PPN IDI</text>
  </threadedComment>
  <threadedComment ref="I63" dT="2020-11-19T08:30:18.46" personId="{E2645AB1-54A4-49F0-99CA-5D9262D24A61}" id="{FD822536-3063-4960-9EF5-7ADBB7587CF1}">
    <text>another new criteria will be add here, i.e post harvest (activities after processing)</text>
  </threadedComment>
  <threadedComment ref="I64" dT="2020-11-19T08:30:18.46" personId="{E2645AB1-54A4-49F0-99CA-5D9262D24A61}" id="{E8FB965D-21D9-4718-B14E-1961A4B3D3DA}">
    <text>another new criteria will be add here, i.e post harvest (activities after processing)</text>
  </threadedComment>
  <threadedComment ref="I65" dT="2020-11-19T08:30:18.46" personId="{E2645AB1-54A4-49F0-99CA-5D9262D24A61}" id="{274D6AD3-9A1D-454F-AFB0-8B6836145E94}">
    <text>another new criteria will be add here, i.e post harvest (activities after processing)</text>
  </threadedComment>
  <threadedComment ref="I66" dT="2020-11-19T08:30:18.46" personId="{E2645AB1-54A4-49F0-99CA-5D9262D24A61}" id="{A05FBBC3-6B34-4207-BE70-0EC0F43EB42A}">
    <text>another new criteria will be add here, i.e post harvest (activities after processing)</text>
  </threadedComment>
  <threadedComment ref="C71" dT="2020-11-26T08:44:49.39" personId="{E2645AB1-54A4-49F0-99CA-5D9262D24A61}" id="{2B7E583F-13CA-4E98-9EF3-E32D10780889}">
    <text>need confirmation whether it is related to fishing activities or not</text>
  </threadedComment>
  <threadedComment ref="M118" dT="2020-11-26T04:02:01.66" personId="{E2645AB1-54A4-49F0-99CA-5D9262D24A61}" id="{769BC1C2-EF42-4365-A89B-F122E9FF76A8}">
    <text>location: Banda Aceh, Aceh Besar, Pidie, Aceh TImur, Abdya, Aceh Seatan, Singkil, Agara, SBLM
Target: 328 families, 10 Group, 20 unit, 4 activities</text>
  </threadedComment>
</ThreadedComment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CB18-EBE9-4E23-901D-3CB1CAD7A752}">
  <dimension ref="A1:A18"/>
  <sheetViews>
    <sheetView workbookViewId="0">
      <selection activeCell="A14" sqref="A14"/>
    </sheetView>
  </sheetViews>
  <sheetFormatPr defaultColWidth="8.7109375" defaultRowHeight="15" x14ac:dyDescent="0.25"/>
  <cols>
    <col min="1" max="1" width="151.7109375" customWidth="1"/>
  </cols>
  <sheetData>
    <row r="1" spans="1:1" x14ac:dyDescent="0.25">
      <c r="A1" s="124" t="s">
        <v>195</v>
      </c>
    </row>
    <row r="2" spans="1:1" x14ac:dyDescent="0.25">
      <c r="A2" s="124"/>
    </row>
    <row r="3" spans="1:1" s="1" customFormat="1" x14ac:dyDescent="0.25">
      <c r="A3" s="5" t="s">
        <v>201</v>
      </c>
    </row>
    <row r="4" spans="1:1" s="1" customFormat="1" ht="21" customHeight="1" x14ac:dyDescent="0.25">
      <c r="A4" s="55" t="s">
        <v>191</v>
      </c>
    </row>
    <row r="5" spans="1:1" s="1" customFormat="1" x14ac:dyDescent="0.25">
      <c r="A5" s="55" t="s">
        <v>196</v>
      </c>
    </row>
    <row r="6" spans="1:1" s="1" customFormat="1" x14ac:dyDescent="0.25">
      <c r="A6" s="55" t="s">
        <v>218</v>
      </c>
    </row>
    <row r="7" spans="1:1" s="1" customFormat="1" x14ac:dyDescent="0.25">
      <c r="A7" s="55" t="s">
        <v>197</v>
      </c>
    </row>
    <row r="8" spans="1:1" s="1" customFormat="1" x14ac:dyDescent="0.25">
      <c r="A8" s="55" t="s">
        <v>198</v>
      </c>
    </row>
    <row r="9" spans="1:1" s="1" customFormat="1" x14ac:dyDescent="0.25">
      <c r="A9" s="55" t="s">
        <v>199</v>
      </c>
    </row>
    <row r="10" spans="1:1" s="1" customFormat="1" x14ac:dyDescent="0.25">
      <c r="A10" s="55" t="s">
        <v>192</v>
      </c>
    </row>
    <row r="11" spans="1:1" s="1" customFormat="1" x14ac:dyDescent="0.25">
      <c r="A11" s="56" t="s">
        <v>200</v>
      </c>
    </row>
    <row r="12" spans="1:1" s="1" customFormat="1" x14ac:dyDescent="0.25"/>
    <row r="13" spans="1:1" x14ac:dyDescent="0.25">
      <c r="A13" s="1" t="s">
        <v>193</v>
      </c>
    </row>
    <row r="14" spans="1:1" x14ac:dyDescent="0.25">
      <c r="A14" s="1" t="s">
        <v>194</v>
      </c>
    </row>
    <row r="18" spans="1:1" x14ac:dyDescent="0.25">
      <c r="A18" s="1"/>
    </row>
  </sheetData>
  <mergeCells count="1">
    <mergeCell ref="A1:A2"/>
  </mergeCells>
  <hyperlinks>
    <hyperlink ref="A4" location="'Support Classification'!A1" display="Support Classification" xr:uid="{44AE7FC2-00C0-44C1-ABB0-574269432D49}"/>
    <hyperlink ref="A6" location="'Summary central level'!A1" display="Summary central level support" xr:uid="{B5EF8EFA-FB94-4B2B-90F4-4F916DE1A8DB}"/>
    <hyperlink ref="A10" location="'Exchange rate'!A1" display="Exchange rates and unit conversion" xr:uid="{238ABDCE-DC26-47DF-91ED-ADC1F1DAF998}"/>
    <hyperlink ref="A5" location="Data!A1" display="Data" xr:uid="{B6235421-5409-470E-9C01-A10EB159780C}"/>
    <hyperlink ref="A7" location="'Summary Aceh'!A1" display="Summary Aceh province" xr:uid="{15E195C8-4D4B-49D9-9BFC-A4AD69EFD635}"/>
    <hyperlink ref="A8" location="'Summary Maluku'!A1" display="Summary Maluku province" xr:uid="{D49BE400-BF51-4A18-A9B0-E11FA2AA87E8}"/>
    <hyperlink ref="A9" location="'Summary North Sulawesi'!A1" display="Summary North Sulawesi" xr:uid="{B9A52ACF-A7C2-4C5E-A3D7-0EA3B9B93224}"/>
    <hyperlink ref="A11" location="References!A1" display="References" xr:uid="{2BD0E2C5-EEDE-48CD-B913-38FCDE129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9F95-84EF-407B-8F3A-80BD84E0595D}">
  <dimension ref="A1:D36"/>
  <sheetViews>
    <sheetView topLeftCell="A13" zoomScale="115" zoomScaleNormal="115" workbookViewId="0">
      <selection activeCell="D19" sqref="D19"/>
    </sheetView>
  </sheetViews>
  <sheetFormatPr defaultColWidth="8.7109375" defaultRowHeight="15" x14ac:dyDescent="0.25"/>
  <cols>
    <col min="1" max="1" width="46.7109375" customWidth="1"/>
    <col min="2" max="2" width="87" customWidth="1"/>
    <col min="4" max="4" width="51.140625" customWidth="1"/>
    <col min="5" max="5" width="13.7109375" customWidth="1"/>
  </cols>
  <sheetData>
    <row r="1" spans="1:4" x14ac:dyDescent="0.25">
      <c r="A1" s="16" t="s">
        <v>66</v>
      </c>
      <c r="B1" s="17" t="s">
        <v>0</v>
      </c>
      <c r="D1" s="16" t="s">
        <v>183</v>
      </c>
    </row>
    <row r="2" spans="1:4" x14ac:dyDescent="0.25">
      <c r="A2" s="18" t="s">
        <v>67</v>
      </c>
      <c r="B2" s="19"/>
      <c r="D2" s="24" t="s">
        <v>78</v>
      </c>
    </row>
    <row r="3" spans="1:4" ht="30" x14ac:dyDescent="0.25">
      <c r="A3" s="20" t="s">
        <v>11</v>
      </c>
      <c r="B3" s="47" t="s">
        <v>219</v>
      </c>
      <c r="D3" s="38" t="s">
        <v>79</v>
      </c>
    </row>
    <row r="4" spans="1:4" x14ac:dyDescent="0.25">
      <c r="A4" s="20" t="s">
        <v>68</v>
      </c>
      <c r="B4" s="48"/>
      <c r="D4" s="25" t="s">
        <v>80</v>
      </c>
    </row>
    <row r="5" spans="1:4" x14ac:dyDescent="0.25">
      <c r="A5" s="2" t="s">
        <v>29</v>
      </c>
      <c r="B5" s="49" t="s">
        <v>69</v>
      </c>
      <c r="D5" s="26" t="s">
        <v>81</v>
      </c>
    </row>
    <row r="6" spans="1:4" x14ac:dyDescent="0.25">
      <c r="A6" s="2" t="s">
        <v>70</v>
      </c>
      <c r="B6" s="50" t="s">
        <v>220</v>
      </c>
      <c r="D6" s="26" t="s">
        <v>82</v>
      </c>
    </row>
    <row r="7" spans="1:4" x14ac:dyDescent="0.25">
      <c r="A7" s="22" t="s">
        <v>71</v>
      </c>
      <c r="B7" s="48"/>
      <c r="D7" s="26" t="s">
        <v>83</v>
      </c>
    </row>
    <row r="8" spans="1:4" x14ac:dyDescent="0.25">
      <c r="A8" s="7" t="s">
        <v>30</v>
      </c>
      <c r="B8" s="49" t="s">
        <v>72</v>
      </c>
      <c r="D8" s="26" t="s">
        <v>84</v>
      </c>
    </row>
    <row r="9" spans="1:4" x14ac:dyDescent="0.25">
      <c r="A9" s="7" t="s">
        <v>73</v>
      </c>
      <c r="B9" s="49" t="s">
        <v>221</v>
      </c>
      <c r="D9" s="26" t="s">
        <v>259</v>
      </c>
    </row>
    <row r="10" spans="1:4" ht="30" x14ac:dyDescent="0.25">
      <c r="A10" s="7" t="s">
        <v>74</v>
      </c>
      <c r="B10" s="50" t="s">
        <v>224</v>
      </c>
      <c r="D10" s="25" t="s">
        <v>85</v>
      </c>
    </row>
    <row r="11" spans="1:4" x14ac:dyDescent="0.25">
      <c r="A11" s="23" t="s">
        <v>75</v>
      </c>
      <c r="B11" s="51"/>
      <c r="D11" s="24" t="s">
        <v>86</v>
      </c>
    </row>
    <row r="12" spans="1:4" ht="30" x14ac:dyDescent="0.25">
      <c r="A12" s="21" t="s">
        <v>26</v>
      </c>
      <c r="B12" s="50" t="s">
        <v>76</v>
      </c>
      <c r="D12" s="25" t="s">
        <v>87</v>
      </c>
    </row>
    <row r="13" spans="1:4" ht="30" x14ac:dyDescent="0.25">
      <c r="A13" s="21" t="s">
        <v>27</v>
      </c>
      <c r="B13" s="50" t="s">
        <v>223</v>
      </c>
      <c r="D13" s="25" t="s">
        <v>88</v>
      </c>
    </row>
    <row r="14" spans="1:4" ht="30" x14ac:dyDescent="0.25">
      <c r="A14" s="3" t="s">
        <v>12</v>
      </c>
      <c r="B14" s="48" t="s">
        <v>222</v>
      </c>
      <c r="D14" s="25" t="s">
        <v>89</v>
      </c>
    </row>
    <row r="15" spans="1:4" x14ac:dyDescent="0.25">
      <c r="A15" s="6" t="s">
        <v>25</v>
      </c>
      <c r="B15" s="50" t="s">
        <v>226</v>
      </c>
      <c r="D15" s="24" t="s">
        <v>10</v>
      </c>
    </row>
    <row r="16" spans="1:4" ht="30" x14ac:dyDescent="0.25">
      <c r="A16" s="6" t="s">
        <v>227</v>
      </c>
      <c r="B16" s="50" t="s">
        <v>13</v>
      </c>
      <c r="D16" s="25" t="s">
        <v>38</v>
      </c>
    </row>
    <row r="17" spans="1:4" ht="30" x14ac:dyDescent="0.25">
      <c r="A17" s="3" t="s">
        <v>14</v>
      </c>
      <c r="B17" s="48" t="s">
        <v>225</v>
      </c>
      <c r="D17" s="25" t="s">
        <v>90</v>
      </c>
    </row>
    <row r="18" spans="1:4" x14ac:dyDescent="0.25">
      <c r="A18" s="4" t="s">
        <v>6</v>
      </c>
      <c r="B18" s="52"/>
      <c r="D18" s="24" t="s">
        <v>4</v>
      </c>
    </row>
    <row r="19" spans="1:4" ht="30" x14ac:dyDescent="0.25">
      <c r="A19" s="3" t="s">
        <v>5</v>
      </c>
      <c r="B19" s="48" t="s">
        <v>228</v>
      </c>
    </row>
    <row r="20" spans="1:4" x14ac:dyDescent="0.25">
      <c r="A20" s="3" t="s">
        <v>7</v>
      </c>
      <c r="B20" s="48"/>
    </row>
    <row r="21" spans="1:4" ht="30" x14ac:dyDescent="0.25">
      <c r="A21" s="7" t="s">
        <v>21</v>
      </c>
      <c r="B21" s="53" t="s">
        <v>15</v>
      </c>
    </row>
    <row r="22" spans="1:4" x14ac:dyDescent="0.25">
      <c r="A22" s="2" t="s">
        <v>31</v>
      </c>
      <c r="B22" s="49" t="s">
        <v>8</v>
      </c>
    </row>
    <row r="23" spans="1:4" x14ac:dyDescent="0.25">
      <c r="A23" s="2" t="s">
        <v>32</v>
      </c>
      <c r="B23" s="49" t="s">
        <v>9</v>
      </c>
    </row>
    <row r="24" spans="1:4" ht="30" x14ac:dyDescent="0.25">
      <c r="A24" s="7" t="s">
        <v>22</v>
      </c>
      <c r="B24" s="53" t="s">
        <v>264</v>
      </c>
    </row>
    <row r="25" spans="1:4" x14ac:dyDescent="0.25">
      <c r="A25" s="2" t="s">
        <v>33</v>
      </c>
      <c r="B25" s="49" t="s">
        <v>8</v>
      </c>
    </row>
    <row r="26" spans="1:4" x14ac:dyDescent="0.25">
      <c r="A26" s="2" t="s">
        <v>34</v>
      </c>
      <c r="B26" s="49" t="s">
        <v>9</v>
      </c>
    </row>
    <row r="27" spans="1:4" x14ac:dyDescent="0.25">
      <c r="A27" s="3" t="s">
        <v>16</v>
      </c>
      <c r="B27" s="48"/>
    </row>
    <row r="28" spans="1:4" x14ac:dyDescent="0.25">
      <c r="A28" s="7" t="s">
        <v>23</v>
      </c>
      <c r="B28" s="50" t="s">
        <v>262</v>
      </c>
    </row>
    <row r="29" spans="1:4" ht="30" x14ac:dyDescent="0.25">
      <c r="A29" s="7" t="s">
        <v>24</v>
      </c>
      <c r="B29" s="53" t="s">
        <v>263</v>
      </c>
    </row>
    <row r="30" spans="1:4" x14ac:dyDescent="0.25">
      <c r="A30" s="3" t="s">
        <v>17</v>
      </c>
      <c r="B30" s="48" t="s">
        <v>19</v>
      </c>
    </row>
    <row r="31" spans="1:4" ht="45" x14ac:dyDescent="0.25">
      <c r="A31" s="3" t="s">
        <v>18</v>
      </c>
      <c r="B31" s="47" t="s">
        <v>230</v>
      </c>
    </row>
    <row r="32" spans="1:4" x14ac:dyDescent="0.25">
      <c r="A32" s="3" t="s">
        <v>20</v>
      </c>
      <c r="B32" s="48"/>
    </row>
    <row r="33" spans="1:2" x14ac:dyDescent="0.25">
      <c r="A33" s="2" t="s">
        <v>35</v>
      </c>
      <c r="B33" s="49" t="s">
        <v>231</v>
      </c>
    </row>
    <row r="34" spans="1:2" x14ac:dyDescent="0.25">
      <c r="A34" s="2" t="s">
        <v>36</v>
      </c>
      <c r="B34" s="54" t="s">
        <v>260</v>
      </c>
    </row>
    <row r="35" spans="1:2" x14ac:dyDescent="0.25">
      <c r="A35" s="2" t="s">
        <v>37</v>
      </c>
      <c r="B35" s="49" t="s">
        <v>261</v>
      </c>
    </row>
    <row r="36" spans="1:2" ht="30" x14ac:dyDescent="0.25">
      <c r="A36" s="3" t="s">
        <v>28</v>
      </c>
      <c r="B36" s="48" t="s">
        <v>229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70E4D-1507-4A95-A956-75302DCFF04E}">
  <sheetPr filterMode="1">
    <outlinePr summaryBelow="0" summaryRight="0"/>
  </sheetPr>
  <dimension ref="B1:T134"/>
  <sheetViews>
    <sheetView tabSelected="1" topLeftCell="A49" zoomScale="115" zoomScaleNormal="115" workbookViewId="0">
      <selection activeCell="B54" sqref="B54"/>
    </sheetView>
  </sheetViews>
  <sheetFormatPr defaultColWidth="14.42578125" defaultRowHeight="15" customHeight="1" x14ac:dyDescent="0.25"/>
  <cols>
    <col min="1" max="1" width="8.42578125" style="15" customWidth="1"/>
    <col min="2" max="2" width="45.42578125" style="15" customWidth="1"/>
    <col min="3" max="3" width="131.7109375" style="15" customWidth="1"/>
    <col min="4" max="4" width="16.42578125" style="15" customWidth="1"/>
    <col min="5" max="5" width="30.42578125" style="15" customWidth="1"/>
    <col min="6" max="6" width="51.7109375" style="15" customWidth="1"/>
    <col min="7" max="7" width="33.7109375" style="15" customWidth="1"/>
    <col min="8" max="9" width="14.42578125" style="15" customWidth="1"/>
    <col min="10" max="10" width="18.7109375" style="27" customWidth="1"/>
    <col min="11" max="11" width="18.28515625" style="27" bestFit="1" customWidth="1"/>
    <col min="12" max="12" width="21.42578125" style="27" customWidth="1"/>
    <col min="13" max="13" width="17.42578125" style="27" customWidth="1"/>
    <col min="14" max="14" width="19.28515625" style="27" bestFit="1" customWidth="1"/>
    <col min="15" max="15" width="17.28515625" style="27" customWidth="1"/>
    <col min="16" max="16" width="49.28515625" style="15" customWidth="1"/>
    <col min="17" max="16384" width="14.42578125" style="15"/>
  </cols>
  <sheetData>
    <row r="1" spans="2:20" ht="30" x14ac:dyDescent="0.25">
      <c r="B1" s="8" t="s">
        <v>181</v>
      </c>
      <c r="C1" s="8" t="s">
        <v>182</v>
      </c>
      <c r="D1" s="8" t="s">
        <v>1</v>
      </c>
      <c r="E1" s="8" t="s">
        <v>180</v>
      </c>
      <c r="F1" s="8" t="s">
        <v>183</v>
      </c>
      <c r="G1" s="8" t="s">
        <v>184</v>
      </c>
      <c r="H1" s="9" t="s">
        <v>2</v>
      </c>
      <c r="I1" s="9" t="s">
        <v>179</v>
      </c>
      <c r="J1" s="28">
        <v>2015</v>
      </c>
      <c r="K1" s="29">
        <v>2016</v>
      </c>
      <c r="L1" s="28">
        <v>2017</v>
      </c>
      <c r="M1" s="29">
        <v>2018</v>
      </c>
      <c r="N1" s="28">
        <v>2019</v>
      </c>
      <c r="O1" s="29">
        <v>2020</v>
      </c>
      <c r="P1" s="10" t="s">
        <v>185</v>
      </c>
      <c r="Q1" s="11"/>
      <c r="R1" s="11"/>
      <c r="S1" s="12"/>
      <c r="T1" s="11"/>
    </row>
    <row r="2" spans="2:20" ht="45" x14ac:dyDescent="0.25">
      <c r="B2" s="15" t="s">
        <v>286</v>
      </c>
      <c r="C2" s="15" t="s">
        <v>285</v>
      </c>
      <c r="D2" s="15" t="s">
        <v>400</v>
      </c>
      <c r="E2" s="15" t="s">
        <v>122</v>
      </c>
      <c r="F2" s="15" t="s">
        <v>176</v>
      </c>
      <c r="G2" s="15" t="s">
        <v>165</v>
      </c>
      <c r="H2" s="15" t="s">
        <v>40</v>
      </c>
      <c r="I2" s="15" t="s">
        <v>91</v>
      </c>
      <c r="J2" s="102">
        <v>3003200000</v>
      </c>
      <c r="K2" s="102"/>
      <c r="L2" s="102"/>
      <c r="M2" s="102"/>
      <c r="N2" s="102"/>
      <c r="O2" s="102"/>
      <c r="P2" s="1" t="s">
        <v>205</v>
      </c>
      <c r="Q2" s="39"/>
      <c r="R2" s="39"/>
      <c r="S2" s="39"/>
      <c r="T2" s="36"/>
    </row>
    <row r="3" spans="2:20" ht="45" x14ac:dyDescent="0.25">
      <c r="B3" s="15" t="s">
        <v>287</v>
      </c>
      <c r="C3" s="15" t="s">
        <v>288</v>
      </c>
      <c r="D3" s="15" t="s">
        <v>400</v>
      </c>
      <c r="E3" s="15" t="s">
        <v>122</v>
      </c>
      <c r="F3" s="15" t="s">
        <v>176</v>
      </c>
      <c r="G3" s="15" t="s">
        <v>165</v>
      </c>
      <c r="H3" s="15" t="s">
        <v>40</v>
      </c>
      <c r="I3" s="15" t="s">
        <v>91</v>
      </c>
      <c r="J3" s="102">
        <v>1925000000</v>
      </c>
      <c r="K3" s="102"/>
      <c r="L3" s="102"/>
      <c r="M3" s="102"/>
      <c r="N3" s="102"/>
      <c r="O3" s="102"/>
      <c r="P3" s="1" t="s">
        <v>205</v>
      </c>
    </row>
    <row r="4" spans="2:20" ht="45" x14ac:dyDescent="0.25">
      <c r="B4" s="15" t="s">
        <v>286</v>
      </c>
      <c r="C4" s="15" t="s">
        <v>115</v>
      </c>
      <c r="D4" s="15" t="s">
        <v>400</v>
      </c>
      <c r="E4" s="15" t="s">
        <v>122</v>
      </c>
      <c r="F4" s="15" t="s">
        <v>176</v>
      </c>
      <c r="G4" s="15" t="s">
        <v>165</v>
      </c>
      <c r="H4" s="15" t="s">
        <v>40</v>
      </c>
      <c r="I4" s="15" t="s">
        <v>91</v>
      </c>
      <c r="J4" s="102">
        <v>331040000</v>
      </c>
      <c r="K4" s="102"/>
      <c r="L4" s="102"/>
      <c r="M4" s="102"/>
      <c r="N4" s="102"/>
      <c r="O4" s="102"/>
      <c r="P4" s="1" t="s">
        <v>205</v>
      </c>
    </row>
    <row r="5" spans="2:20" ht="45" x14ac:dyDescent="0.25">
      <c r="B5" s="15" t="s">
        <v>289</v>
      </c>
      <c r="C5" s="15" t="s">
        <v>401</v>
      </c>
      <c r="D5" s="15" t="s">
        <v>400</v>
      </c>
      <c r="E5" s="15" t="s">
        <v>122</v>
      </c>
      <c r="F5" s="15" t="s">
        <v>176</v>
      </c>
      <c r="G5" s="15" t="s">
        <v>165</v>
      </c>
      <c r="H5" s="15" t="s">
        <v>40</v>
      </c>
      <c r="I5" s="15" t="s">
        <v>91</v>
      </c>
      <c r="J5" s="102">
        <v>1302893000</v>
      </c>
      <c r="K5" s="102"/>
      <c r="L5" s="102"/>
      <c r="M5" s="102"/>
      <c r="N5" s="102"/>
      <c r="O5" s="102"/>
      <c r="P5" s="1" t="s">
        <v>205</v>
      </c>
    </row>
    <row r="6" spans="2:20" ht="45" x14ac:dyDescent="0.25">
      <c r="B6" s="15" t="s">
        <v>57</v>
      </c>
      <c r="C6" s="15" t="s">
        <v>290</v>
      </c>
      <c r="D6" s="15" t="s">
        <v>400</v>
      </c>
      <c r="E6" s="15" t="s">
        <v>122</v>
      </c>
      <c r="F6" s="15" t="s">
        <v>176</v>
      </c>
      <c r="G6" s="15" t="s">
        <v>165</v>
      </c>
      <c r="H6" s="15" t="s">
        <v>40</v>
      </c>
      <c r="I6" s="15" t="s">
        <v>91</v>
      </c>
      <c r="J6" s="102">
        <v>185097000</v>
      </c>
      <c r="K6" s="102"/>
      <c r="L6" s="102"/>
      <c r="M6" s="102"/>
      <c r="N6" s="102"/>
      <c r="O6" s="102"/>
      <c r="P6" s="1" t="s">
        <v>205</v>
      </c>
    </row>
    <row r="7" spans="2:20" ht="45" x14ac:dyDescent="0.25">
      <c r="B7" s="15" t="s">
        <v>371</v>
      </c>
      <c r="C7" s="15" t="s">
        <v>293</v>
      </c>
      <c r="D7" s="15" t="s">
        <v>400</v>
      </c>
      <c r="E7" s="15" t="s">
        <v>122</v>
      </c>
      <c r="F7" s="15" t="s">
        <v>173</v>
      </c>
      <c r="G7" s="15" t="s">
        <v>167</v>
      </c>
      <c r="H7" s="15" t="s">
        <v>40</v>
      </c>
      <c r="I7" s="15" t="s">
        <v>39</v>
      </c>
      <c r="J7" s="102"/>
      <c r="K7" s="102"/>
      <c r="L7" s="102">
        <v>17916705200</v>
      </c>
      <c r="M7" s="102"/>
      <c r="N7" s="102"/>
      <c r="O7" s="102"/>
      <c r="P7" s="1" t="s">
        <v>205</v>
      </c>
    </row>
    <row r="8" spans="2:20" ht="45" x14ac:dyDescent="0.25">
      <c r="B8" s="15" t="s">
        <v>58</v>
      </c>
      <c r="C8" s="15" t="s">
        <v>294</v>
      </c>
      <c r="D8" s="15" t="s">
        <v>400</v>
      </c>
      <c r="E8" s="15" t="s">
        <v>122</v>
      </c>
      <c r="F8" s="15" t="s">
        <v>176</v>
      </c>
      <c r="G8" s="15" t="s">
        <v>167</v>
      </c>
      <c r="H8" s="15" t="s">
        <v>40</v>
      </c>
      <c r="I8" s="15" t="s">
        <v>91</v>
      </c>
      <c r="J8" s="102">
        <v>197109000</v>
      </c>
      <c r="K8" s="102"/>
      <c r="L8" s="102"/>
      <c r="M8" s="102"/>
      <c r="N8" s="102"/>
      <c r="O8" s="102"/>
      <c r="P8" s="1" t="s">
        <v>205</v>
      </c>
    </row>
    <row r="9" spans="2:20" ht="45" x14ac:dyDescent="0.25">
      <c r="B9" s="15" t="s">
        <v>291</v>
      </c>
      <c r="C9" s="15" t="s">
        <v>295</v>
      </c>
      <c r="D9" s="15" t="s">
        <v>400</v>
      </c>
      <c r="E9" s="15" t="s">
        <v>122</v>
      </c>
      <c r="F9" s="15" t="s">
        <v>176</v>
      </c>
      <c r="G9" s="15" t="s">
        <v>167</v>
      </c>
      <c r="H9" s="15" t="s">
        <v>40</v>
      </c>
      <c r="I9" s="15" t="s">
        <v>91</v>
      </c>
      <c r="J9" s="102">
        <v>185000000</v>
      </c>
      <c r="K9" s="102"/>
      <c r="L9" s="102"/>
      <c r="M9" s="102"/>
      <c r="N9" s="102"/>
      <c r="O9" s="102"/>
      <c r="P9" s="1" t="s">
        <v>205</v>
      </c>
    </row>
    <row r="10" spans="2:20" ht="45" x14ac:dyDescent="0.25">
      <c r="B10" s="15" t="s">
        <v>292</v>
      </c>
      <c r="C10" s="15" t="s">
        <v>296</v>
      </c>
      <c r="D10" s="15" t="s">
        <v>400</v>
      </c>
      <c r="E10" s="15" t="s">
        <v>122</v>
      </c>
      <c r="F10" s="15" t="s">
        <v>173</v>
      </c>
      <c r="G10" s="15" t="s">
        <v>170</v>
      </c>
      <c r="H10" s="15" t="s">
        <v>40</v>
      </c>
      <c r="I10" s="15" t="s">
        <v>39</v>
      </c>
      <c r="J10" s="102"/>
      <c r="K10" s="102"/>
      <c r="L10" s="102"/>
      <c r="M10" s="102"/>
      <c r="N10" s="102">
        <v>1174653478</v>
      </c>
      <c r="O10" s="102"/>
      <c r="P10" s="1" t="s">
        <v>205</v>
      </c>
    </row>
    <row r="11" spans="2:20" ht="45" x14ac:dyDescent="0.25">
      <c r="B11" s="15" t="s">
        <v>59</v>
      </c>
      <c r="C11" s="15" t="s">
        <v>298</v>
      </c>
      <c r="D11" s="15" t="s">
        <v>400</v>
      </c>
      <c r="E11" s="15" t="s">
        <v>122</v>
      </c>
      <c r="F11" s="15" t="s">
        <v>173</v>
      </c>
      <c r="G11" s="15" t="s">
        <v>161</v>
      </c>
      <c r="H11" s="15" t="s">
        <v>40</v>
      </c>
      <c r="I11" s="15" t="s">
        <v>39</v>
      </c>
      <c r="J11" s="102"/>
      <c r="K11" s="102">
        <v>1743644000</v>
      </c>
      <c r="L11" s="102">
        <v>348416200</v>
      </c>
      <c r="M11" s="102">
        <v>1161379500</v>
      </c>
      <c r="N11" s="102">
        <v>335935000</v>
      </c>
      <c r="O11" s="102"/>
      <c r="P11" s="1" t="s">
        <v>205</v>
      </c>
    </row>
    <row r="12" spans="2:20" ht="45" x14ac:dyDescent="0.25">
      <c r="B12" s="15" t="s">
        <v>59</v>
      </c>
      <c r="C12" s="15" t="s">
        <v>297</v>
      </c>
      <c r="D12" s="15" t="s">
        <v>400</v>
      </c>
      <c r="E12" s="15" t="s">
        <v>122</v>
      </c>
      <c r="F12" s="15" t="s">
        <v>173</v>
      </c>
      <c r="G12" s="15" t="s">
        <v>161</v>
      </c>
      <c r="H12" s="15" t="s">
        <v>40</v>
      </c>
      <c r="I12" s="15" t="s">
        <v>39</v>
      </c>
      <c r="J12" s="102"/>
      <c r="K12" s="102"/>
      <c r="L12" s="102"/>
      <c r="M12" s="102"/>
      <c r="N12" s="102">
        <v>7751852836</v>
      </c>
      <c r="O12" s="102"/>
      <c r="P12" s="1" t="s">
        <v>205</v>
      </c>
    </row>
    <row r="13" spans="2:20" ht="60" x14ac:dyDescent="0.25">
      <c r="B13" s="15" t="s">
        <v>61</v>
      </c>
      <c r="C13" s="15" t="s">
        <v>116</v>
      </c>
      <c r="D13" s="15" t="s">
        <v>400</v>
      </c>
      <c r="E13" s="15" t="s">
        <v>122</v>
      </c>
      <c r="F13" s="15" t="s">
        <v>173</v>
      </c>
      <c r="G13" s="15" t="s">
        <v>161</v>
      </c>
      <c r="H13" s="15" t="s">
        <v>40</v>
      </c>
      <c r="I13" s="15" t="s">
        <v>39</v>
      </c>
      <c r="J13" s="102"/>
      <c r="K13" s="102">
        <v>38597450000</v>
      </c>
      <c r="L13" s="102"/>
      <c r="M13" s="102"/>
      <c r="N13" s="102"/>
      <c r="O13" s="102"/>
      <c r="P13" s="1" t="s">
        <v>205</v>
      </c>
    </row>
    <row r="14" spans="2:20" ht="45" x14ac:dyDescent="0.25">
      <c r="B14" s="15" t="s">
        <v>299</v>
      </c>
      <c r="C14" s="15" t="s">
        <v>406</v>
      </c>
      <c r="D14" s="15" t="s">
        <v>400</v>
      </c>
      <c r="E14" s="15" t="s">
        <v>122</v>
      </c>
      <c r="F14" s="15" t="s">
        <v>173</v>
      </c>
      <c r="G14" s="15" t="s">
        <v>164</v>
      </c>
      <c r="H14" s="15" t="s">
        <v>40</v>
      </c>
      <c r="I14" s="15" t="s">
        <v>39</v>
      </c>
      <c r="J14" s="102"/>
      <c r="K14" s="102">
        <v>47611760000</v>
      </c>
      <c r="L14" s="102">
        <v>18236861000</v>
      </c>
      <c r="M14" s="102"/>
      <c r="N14" s="102"/>
      <c r="O14" s="102"/>
      <c r="P14" s="1" t="s">
        <v>205</v>
      </c>
    </row>
    <row r="15" spans="2:20" ht="45" x14ac:dyDescent="0.25">
      <c r="B15" s="15" t="s">
        <v>60</v>
      </c>
      <c r="C15" s="15" t="s">
        <v>300</v>
      </c>
      <c r="D15" s="15" t="s">
        <v>400</v>
      </c>
      <c r="E15" s="15" t="s">
        <v>122</v>
      </c>
      <c r="F15" s="15" t="s">
        <v>173</v>
      </c>
      <c r="G15" s="15" t="s">
        <v>162</v>
      </c>
      <c r="H15" s="15" t="s">
        <v>40</v>
      </c>
      <c r="I15" s="15" t="s">
        <v>39</v>
      </c>
      <c r="J15" s="102"/>
      <c r="K15" s="102">
        <v>4782507850</v>
      </c>
      <c r="L15" s="102">
        <v>2873762300</v>
      </c>
      <c r="M15" s="102">
        <v>5102157550</v>
      </c>
      <c r="N15" s="102">
        <v>67574335847</v>
      </c>
      <c r="O15" s="102"/>
      <c r="P15" s="1" t="s">
        <v>205</v>
      </c>
    </row>
    <row r="16" spans="2:20" ht="45" x14ac:dyDescent="0.25">
      <c r="B16" s="15" t="s">
        <v>43</v>
      </c>
      <c r="C16" s="15" t="s">
        <v>107</v>
      </c>
      <c r="D16" s="15" t="s">
        <v>400</v>
      </c>
      <c r="E16" s="15" t="s">
        <v>121</v>
      </c>
      <c r="F16" s="15" t="s">
        <v>173</v>
      </c>
      <c r="G16" s="15" t="s">
        <v>167</v>
      </c>
      <c r="H16" s="15" t="s">
        <v>40</v>
      </c>
      <c r="I16" s="15" t="s">
        <v>39</v>
      </c>
      <c r="J16" s="102"/>
      <c r="K16" s="102"/>
      <c r="L16" s="102">
        <v>35050000</v>
      </c>
      <c r="M16" s="102"/>
      <c r="N16" s="102"/>
      <c r="O16" s="102"/>
      <c r="P16" s="1" t="s">
        <v>209</v>
      </c>
      <c r="Q16" s="1"/>
    </row>
    <row r="17" spans="2:17" ht="60" x14ac:dyDescent="0.25">
      <c r="B17" s="15" t="s">
        <v>303</v>
      </c>
      <c r="C17" s="15" t="s">
        <v>306</v>
      </c>
      <c r="D17" s="15" t="s">
        <v>400</v>
      </c>
      <c r="E17" s="15" t="s">
        <v>121</v>
      </c>
      <c r="F17" s="15" t="s">
        <v>173</v>
      </c>
      <c r="G17" s="15" t="s">
        <v>167</v>
      </c>
      <c r="H17" s="15" t="s">
        <v>40</v>
      </c>
      <c r="I17" s="15" t="s">
        <v>39</v>
      </c>
      <c r="J17" s="102"/>
      <c r="K17" s="102"/>
      <c r="L17" s="102">
        <v>350944859000</v>
      </c>
      <c r="M17" s="102"/>
      <c r="N17" s="102"/>
      <c r="O17" s="102"/>
      <c r="P17" s="1" t="s">
        <v>209</v>
      </c>
      <c r="Q17" s="1"/>
    </row>
    <row r="18" spans="2:17" ht="45" x14ac:dyDescent="0.25">
      <c r="B18" s="15" t="s">
        <v>304</v>
      </c>
      <c r="C18" s="15" t="s">
        <v>302</v>
      </c>
      <c r="D18" s="15" t="s">
        <v>400</v>
      </c>
      <c r="E18" s="15" t="s">
        <v>121</v>
      </c>
      <c r="F18" s="15" t="s">
        <v>173</v>
      </c>
      <c r="G18" s="15" t="s">
        <v>167</v>
      </c>
      <c r="H18" s="15" t="s">
        <v>40</v>
      </c>
      <c r="I18" s="15" t="s">
        <v>39</v>
      </c>
      <c r="J18" s="102"/>
      <c r="K18" s="102"/>
      <c r="L18" s="102"/>
      <c r="M18" s="102">
        <v>100000000000</v>
      </c>
      <c r="N18" s="102">
        <v>3637089000000</v>
      </c>
      <c r="O18" s="102"/>
      <c r="P18" s="1" t="s">
        <v>209</v>
      </c>
      <c r="Q18" s="1"/>
    </row>
    <row r="19" spans="2:17" ht="45" x14ac:dyDescent="0.25">
      <c r="B19" s="15" t="s">
        <v>301</v>
      </c>
      <c r="C19" s="15" t="s">
        <v>108</v>
      </c>
      <c r="D19" s="15" t="s">
        <v>400</v>
      </c>
      <c r="E19" s="15" t="s">
        <v>121</v>
      </c>
      <c r="F19" s="15" t="s">
        <v>173</v>
      </c>
      <c r="G19" s="15" t="s">
        <v>167</v>
      </c>
      <c r="H19" s="15" t="s">
        <v>40</v>
      </c>
      <c r="I19" s="15" t="s">
        <v>39</v>
      </c>
      <c r="J19" s="102"/>
      <c r="K19" s="102"/>
      <c r="L19" s="102"/>
      <c r="M19" s="102">
        <v>14311911000</v>
      </c>
      <c r="N19" s="102"/>
      <c r="O19" s="102"/>
      <c r="P19" s="1" t="s">
        <v>209</v>
      </c>
      <c r="Q19" s="1"/>
    </row>
    <row r="20" spans="2:17" ht="45" x14ac:dyDescent="0.25">
      <c r="B20" s="15" t="s">
        <v>305</v>
      </c>
      <c r="C20" s="15" t="s">
        <v>109</v>
      </c>
      <c r="D20" s="15" t="s">
        <v>400</v>
      </c>
      <c r="E20" s="15" t="s">
        <v>121</v>
      </c>
      <c r="F20" s="15" t="s">
        <v>173</v>
      </c>
      <c r="G20" s="15" t="s">
        <v>167</v>
      </c>
      <c r="H20" s="15" t="s">
        <v>40</v>
      </c>
      <c r="I20" s="15" t="s">
        <v>39</v>
      </c>
      <c r="J20" s="102"/>
      <c r="K20" s="102"/>
      <c r="L20" s="102"/>
      <c r="M20" s="102">
        <v>15103270000</v>
      </c>
      <c r="N20" s="102"/>
      <c r="O20" s="102"/>
      <c r="P20" s="1" t="s">
        <v>209</v>
      </c>
    </row>
    <row r="21" spans="2:17" ht="45" x14ac:dyDescent="0.25">
      <c r="B21" s="15" t="s">
        <v>44</v>
      </c>
      <c r="C21" s="15" t="s">
        <v>110</v>
      </c>
      <c r="D21" s="15" t="s">
        <v>400</v>
      </c>
      <c r="E21" s="15" t="s">
        <v>121</v>
      </c>
      <c r="F21" s="15" t="s">
        <v>173</v>
      </c>
      <c r="G21" s="15" t="s">
        <v>167</v>
      </c>
      <c r="H21" s="15" t="s">
        <v>40</v>
      </c>
      <c r="I21" s="15" t="s">
        <v>39</v>
      </c>
      <c r="J21" s="102"/>
      <c r="K21" s="102"/>
      <c r="L21" s="102"/>
      <c r="M21" s="102">
        <v>15000000000</v>
      </c>
      <c r="N21" s="102"/>
      <c r="O21" s="102"/>
      <c r="P21" s="1" t="s">
        <v>209</v>
      </c>
    </row>
    <row r="22" spans="2:17" ht="45" x14ac:dyDescent="0.25">
      <c r="B22" s="15" t="s">
        <v>45</v>
      </c>
      <c r="C22" s="15" t="s">
        <v>111</v>
      </c>
      <c r="D22" s="15" t="s">
        <v>400</v>
      </c>
      <c r="E22" s="15" t="s">
        <v>121</v>
      </c>
      <c r="F22" s="15" t="s">
        <v>173</v>
      </c>
      <c r="G22" s="15" t="s">
        <v>167</v>
      </c>
      <c r="H22" s="15" t="s">
        <v>40</v>
      </c>
      <c r="I22" s="15" t="s">
        <v>39</v>
      </c>
      <c r="J22" s="102"/>
      <c r="K22" s="102"/>
      <c r="L22" s="102"/>
      <c r="M22" s="102"/>
      <c r="N22" s="102">
        <v>4731201000000</v>
      </c>
      <c r="O22" s="102"/>
      <c r="P22" s="1" t="s">
        <v>209</v>
      </c>
    </row>
    <row r="23" spans="2:17" ht="45" x14ac:dyDescent="0.25">
      <c r="B23" s="15" t="s">
        <v>49</v>
      </c>
      <c r="C23" s="15" t="s">
        <v>307</v>
      </c>
      <c r="D23" s="15" t="s">
        <v>400</v>
      </c>
      <c r="E23" s="15" t="s">
        <v>121</v>
      </c>
      <c r="F23" s="15" t="s">
        <v>173</v>
      </c>
      <c r="G23" s="15" t="s">
        <v>163</v>
      </c>
      <c r="H23" s="15" t="s">
        <v>40</v>
      </c>
      <c r="I23" s="15" t="s">
        <v>39</v>
      </c>
      <c r="J23" s="102"/>
      <c r="K23" s="102"/>
      <c r="L23" s="102">
        <v>62878037000</v>
      </c>
      <c r="M23" s="102">
        <v>2670022000</v>
      </c>
      <c r="N23" s="102">
        <v>9724000000</v>
      </c>
      <c r="O23" s="102"/>
      <c r="P23" s="1" t="s">
        <v>209</v>
      </c>
    </row>
    <row r="24" spans="2:17" ht="45" x14ac:dyDescent="0.25">
      <c r="B24" s="15" t="s">
        <v>50</v>
      </c>
      <c r="C24" s="15" t="s">
        <v>402</v>
      </c>
      <c r="D24" s="15" t="s">
        <v>400</v>
      </c>
      <c r="E24" s="15" t="s">
        <v>121</v>
      </c>
      <c r="F24" s="15" t="s">
        <v>173</v>
      </c>
      <c r="G24" s="15" t="s">
        <v>163</v>
      </c>
      <c r="H24" s="15" t="s">
        <v>40</v>
      </c>
      <c r="I24" s="15" t="s">
        <v>39</v>
      </c>
      <c r="J24" s="102"/>
      <c r="K24" s="102"/>
      <c r="L24" s="102">
        <v>54162533000</v>
      </c>
      <c r="M24" s="102">
        <v>2136629000</v>
      </c>
      <c r="N24" s="102">
        <v>10380000000</v>
      </c>
      <c r="O24" s="102"/>
      <c r="P24" s="1" t="s">
        <v>209</v>
      </c>
    </row>
    <row r="25" spans="2:17" ht="45" x14ac:dyDescent="0.25">
      <c r="B25" s="15" t="s">
        <v>52</v>
      </c>
      <c r="C25" s="15" t="s">
        <v>308</v>
      </c>
      <c r="D25" s="15" t="s">
        <v>400</v>
      </c>
      <c r="E25" s="15" t="s">
        <v>121</v>
      </c>
      <c r="F25" s="15" t="s">
        <v>173</v>
      </c>
      <c r="G25" s="15" t="s">
        <v>163</v>
      </c>
      <c r="H25" s="15" t="s">
        <v>40</v>
      </c>
      <c r="I25" s="15" t="s">
        <v>39</v>
      </c>
      <c r="J25" s="102"/>
      <c r="K25" s="102"/>
      <c r="L25" s="102">
        <v>2697389000</v>
      </c>
      <c r="M25" s="102"/>
      <c r="N25" s="102"/>
      <c r="O25" s="102"/>
      <c r="P25" s="1" t="s">
        <v>209</v>
      </c>
    </row>
    <row r="26" spans="2:17" ht="45" x14ac:dyDescent="0.25">
      <c r="B26" s="15" t="s">
        <v>53</v>
      </c>
      <c r="C26" s="15" t="s">
        <v>309</v>
      </c>
      <c r="D26" s="15" t="s">
        <v>400</v>
      </c>
      <c r="E26" s="15" t="s">
        <v>121</v>
      </c>
      <c r="F26" s="15" t="s">
        <v>173</v>
      </c>
      <c r="G26" s="15" t="s">
        <v>163</v>
      </c>
      <c r="H26" s="15" t="s">
        <v>40</v>
      </c>
      <c r="I26" s="15" t="s">
        <v>39</v>
      </c>
      <c r="J26" s="102"/>
      <c r="K26" s="102"/>
      <c r="L26" s="102">
        <v>187338504000</v>
      </c>
      <c r="M26" s="102">
        <v>3000000000</v>
      </c>
      <c r="N26" s="102">
        <v>51318000000</v>
      </c>
      <c r="O26" s="102"/>
      <c r="P26" s="1" t="s">
        <v>209</v>
      </c>
    </row>
    <row r="27" spans="2:17" ht="45" x14ac:dyDescent="0.25">
      <c r="B27" s="15" t="s">
        <v>42</v>
      </c>
      <c r="C27" s="15" t="s">
        <v>310</v>
      </c>
      <c r="D27" s="15" t="s">
        <v>400</v>
      </c>
      <c r="E27" s="15" t="s">
        <v>121</v>
      </c>
      <c r="F27" s="15" t="s">
        <v>173</v>
      </c>
      <c r="G27" s="15" t="s">
        <v>162</v>
      </c>
      <c r="H27" s="15" t="s">
        <v>40</v>
      </c>
      <c r="I27" s="15" t="s">
        <v>39</v>
      </c>
      <c r="J27" s="102"/>
      <c r="K27" s="102"/>
      <c r="L27" s="102">
        <v>1496613000</v>
      </c>
      <c r="M27" s="102"/>
      <c r="N27" s="102"/>
      <c r="O27" s="102"/>
      <c r="P27" s="1" t="s">
        <v>209</v>
      </c>
    </row>
    <row r="28" spans="2:17" ht="45" x14ac:dyDescent="0.25">
      <c r="B28" s="15" t="s">
        <v>46</v>
      </c>
      <c r="C28" s="15" t="s">
        <v>112</v>
      </c>
      <c r="D28" s="15" t="s">
        <v>400</v>
      </c>
      <c r="E28" s="15" t="s">
        <v>121</v>
      </c>
      <c r="F28" s="15" t="s">
        <v>173</v>
      </c>
      <c r="G28" s="15" t="s">
        <v>162</v>
      </c>
      <c r="H28" s="15" t="s">
        <v>40</v>
      </c>
      <c r="I28" s="15" t="s">
        <v>39</v>
      </c>
      <c r="J28" s="102"/>
      <c r="K28" s="102"/>
      <c r="L28" s="102">
        <v>8255980000</v>
      </c>
      <c r="M28" s="102">
        <v>2101097000</v>
      </c>
      <c r="N28" s="102"/>
      <c r="O28" s="102"/>
      <c r="P28" s="1" t="s">
        <v>209</v>
      </c>
    </row>
    <row r="29" spans="2:17" ht="45" x14ac:dyDescent="0.25">
      <c r="B29" s="15" t="s">
        <v>47</v>
      </c>
      <c r="C29" s="15" t="s">
        <v>113</v>
      </c>
      <c r="D29" s="15" t="s">
        <v>400</v>
      </c>
      <c r="E29" s="15" t="s">
        <v>121</v>
      </c>
      <c r="F29" s="15" t="s">
        <v>173</v>
      </c>
      <c r="G29" s="15" t="s">
        <v>162</v>
      </c>
      <c r="H29" s="15" t="s">
        <v>40</v>
      </c>
      <c r="I29" s="15" t="s">
        <v>39</v>
      </c>
      <c r="J29" s="102"/>
      <c r="K29" s="102"/>
      <c r="L29" s="102">
        <v>14215910000</v>
      </c>
      <c r="M29" s="102">
        <v>15564953000</v>
      </c>
      <c r="N29" s="102">
        <v>51318000000</v>
      </c>
      <c r="O29" s="102"/>
      <c r="P29" s="1" t="s">
        <v>209</v>
      </c>
    </row>
    <row r="30" spans="2:17" ht="45" x14ac:dyDescent="0.25">
      <c r="B30" s="15" t="s">
        <v>48</v>
      </c>
      <c r="C30" s="15" t="s">
        <v>114</v>
      </c>
      <c r="D30" s="15" t="s">
        <v>400</v>
      </c>
      <c r="E30" s="15" t="s">
        <v>121</v>
      </c>
      <c r="F30" s="15" t="s">
        <v>173</v>
      </c>
      <c r="G30" s="15" t="s">
        <v>162</v>
      </c>
      <c r="H30" s="15" t="s">
        <v>40</v>
      </c>
      <c r="I30" s="15" t="s">
        <v>39</v>
      </c>
      <c r="J30" s="102"/>
      <c r="K30" s="102"/>
      <c r="L30" s="102">
        <v>15171809000</v>
      </c>
      <c r="M30" s="102"/>
      <c r="N30" s="102"/>
      <c r="O30" s="102"/>
      <c r="P30" s="1" t="s">
        <v>209</v>
      </c>
    </row>
    <row r="31" spans="2:17" ht="60" x14ac:dyDescent="0.25">
      <c r="B31" s="15" t="s">
        <v>311</v>
      </c>
      <c r="C31" s="15" t="s">
        <v>315</v>
      </c>
      <c r="D31" s="15" t="s">
        <v>400</v>
      </c>
      <c r="E31" s="15" t="s">
        <v>121</v>
      </c>
      <c r="F31" s="15" t="s">
        <v>173</v>
      </c>
      <c r="G31" s="15" t="s">
        <v>162</v>
      </c>
      <c r="H31" s="15" t="s">
        <v>40</v>
      </c>
      <c r="I31" s="15" t="s">
        <v>39</v>
      </c>
      <c r="J31" s="102"/>
      <c r="K31" s="102"/>
      <c r="L31" s="102">
        <v>4602350000</v>
      </c>
      <c r="M31" s="102">
        <v>5750000000</v>
      </c>
      <c r="N31" s="102"/>
      <c r="O31" s="102"/>
      <c r="P31" s="1" t="s">
        <v>209</v>
      </c>
    </row>
    <row r="32" spans="2:17" ht="45" x14ac:dyDescent="0.25">
      <c r="B32" s="15" t="s">
        <v>312</v>
      </c>
      <c r="C32" s="15" t="s">
        <v>313</v>
      </c>
      <c r="D32" s="15" t="s">
        <v>400</v>
      </c>
      <c r="E32" s="15" t="s">
        <v>121</v>
      </c>
      <c r="F32" s="15" t="s">
        <v>173</v>
      </c>
      <c r="G32" s="15" t="s">
        <v>162</v>
      </c>
      <c r="H32" s="15" t="s">
        <v>40</v>
      </c>
      <c r="I32" s="15" t="s">
        <v>39</v>
      </c>
      <c r="J32" s="102"/>
      <c r="K32" s="102"/>
      <c r="L32" s="102">
        <v>1364143000</v>
      </c>
      <c r="M32" s="102">
        <v>1886960000</v>
      </c>
      <c r="N32" s="102">
        <v>12724000000</v>
      </c>
      <c r="O32" s="102"/>
      <c r="P32" s="1" t="s">
        <v>209</v>
      </c>
    </row>
    <row r="33" spans="2:16" ht="45" x14ac:dyDescent="0.25">
      <c r="B33" s="15" t="s">
        <v>314</v>
      </c>
      <c r="C33" s="15" t="s">
        <v>316</v>
      </c>
      <c r="D33" s="15" t="s">
        <v>400</v>
      </c>
      <c r="E33" s="15" t="s">
        <v>121</v>
      </c>
      <c r="F33" s="15" t="s">
        <v>173</v>
      </c>
      <c r="G33" s="15" t="s">
        <v>162</v>
      </c>
      <c r="H33" s="15" t="s">
        <v>40</v>
      </c>
      <c r="I33" s="15" t="s">
        <v>39</v>
      </c>
      <c r="J33" s="102"/>
      <c r="K33" s="102"/>
      <c r="L33" s="102">
        <v>6307600000</v>
      </c>
      <c r="M33" s="102">
        <v>6003582000</v>
      </c>
      <c r="N33" s="102"/>
      <c r="O33" s="102"/>
      <c r="P33" s="1" t="s">
        <v>209</v>
      </c>
    </row>
    <row r="34" spans="2:16" ht="45" x14ac:dyDescent="0.25">
      <c r="B34" s="15" t="s">
        <v>96</v>
      </c>
      <c r="C34" s="15" t="s">
        <v>317</v>
      </c>
      <c r="D34" s="15" t="s">
        <v>400</v>
      </c>
      <c r="E34" s="15" t="s">
        <v>120</v>
      </c>
      <c r="F34" s="15" t="s">
        <v>173</v>
      </c>
      <c r="G34" s="15" t="s">
        <v>167</v>
      </c>
      <c r="H34" s="15" t="s">
        <v>40</v>
      </c>
      <c r="I34" s="15" t="s">
        <v>91</v>
      </c>
      <c r="J34" s="102"/>
      <c r="K34" s="102"/>
      <c r="L34" s="102">
        <v>211362175000</v>
      </c>
      <c r="M34" s="102">
        <v>134335000000</v>
      </c>
      <c r="N34" s="102">
        <v>27500000000</v>
      </c>
      <c r="O34" s="102">
        <f>29983998000+60812860000</f>
        <v>90796858000</v>
      </c>
      <c r="P34" s="1" t="s">
        <v>209</v>
      </c>
    </row>
    <row r="35" spans="2:16" ht="45" x14ac:dyDescent="0.25">
      <c r="B35" s="15" t="s">
        <v>318</v>
      </c>
      <c r="C35" s="15" t="s">
        <v>105</v>
      </c>
      <c r="D35" s="15" t="s">
        <v>400</v>
      </c>
      <c r="E35" s="15" t="s">
        <v>120</v>
      </c>
      <c r="F35" s="15" t="s">
        <v>173</v>
      </c>
      <c r="G35" s="15" t="s">
        <v>167</v>
      </c>
      <c r="H35" s="15" t="s">
        <v>40</v>
      </c>
      <c r="I35" s="15" t="s">
        <v>91</v>
      </c>
      <c r="J35" s="102"/>
      <c r="K35" s="102"/>
      <c r="L35" s="102"/>
      <c r="M35" s="102">
        <v>20000000000</v>
      </c>
      <c r="N35" s="102">
        <v>12176761000</v>
      </c>
      <c r="O35" s="102">
        <v>15370546000</v>
      </c>
      <c r="P35" s="1" t="s">
        <v>209</v>
      </c>
    </row>
    <row r="36" spans="2:16" ht="45" x14ac:dyDescent="0.25">
      <c r="B36" s="15" t="s">
        <v>92</v>
      </c>
      <c r="C36" s="15" t="s">
        <v>106</v>
      </c>
      <c r="D36" s="15" t="s">
        <v>400</v>
      </c>
      <c r="E36" s="15" t="s">
        <v>120</v>
      </c>
      <c r="F36" s="15" t="s">
        <v>173</v>
      </c>
      <c r="G36" s="15" t="s">
        <v>167</v>
      </c>
      <c r="H36" s="15" t="s">
        <v>40</v>
      </c>
      <c r="I36" s="15" t="s">
        <v>91</v>
      </c>
      <c r="J36" s="102"/>
      <c r="K36" s="102">
        <v>20000000000</v>
      </c>
      <c r="L36" s="102">
        <v>10815170000</v>
      </c>
      <c r="M36" s="102">
        <v>8640000000</v>
      </c>
      <c r="N36" s="102"/>
      <c r="O36" s="102"/>
      <c r="P36" s="1" t="s">
        <v>209</v>
      </c>
    </row>
    <row r="37" spans="2:16" ht="45" x14ac:dyDescent="0.25">
      <c r="B37" s="15" t="s">
        <v>94</v>
      </c>
      <c r="C37" s="15" t="s">
        <v>319</v>
      </c>
      <c r="D37" s="15" t="s">
        <v>400</v>
      </c>
      <c r="E37" s="15" t="s">
        <v>120</v>
      </c>
      <c r="F37" s="15" t="s">
        <v>173</v>
      </c>
      <c r="G37" s="15" t="s">
        <v>167</v>
      </c>
      <c r="H37" s="15" t="s">
        <v>40</v>
      </c>
      <c r="I37" s="15" t="s">
        <v>91</v>
      </c>
      <c r="J37" s="102"/>
      <c r="K37" s="102"/>
      <c r="L37" s="102">
        <v>467974480000</v>
      </c>
      <c r="M37" s="102">
        <v>117568000000</v>
      </c>
      <c r="N37" s="102">
        <v>4500000000</v>
      </c>
      <c r="O37" s="102">
        <f>7000000000</f>
        <v>7000000000</v>
      </c>
      <c r="P37" s="1" t="s">
        <v>209</v>
      </c>
    </row>
    <row r="38" spans="2:16" ht="45" x14ac:dyDescent="0.25">
      <c r="B38" s="15" t="s">
        <v>95</v>
      </c>
      <c r="C38" s="15" t="s">
        <v>320</v>
      </c>
      <c r="D38" s="15" t="s">
        <v>400</v>
      </c>
      <c r="E38" s="15" t="s">
        <v>120</v>
      </c>
      <c r="F38" s="15" t="s">
        <v>173</v>
      </c>
      <c r="G38" s="15" t="s">
        <v>168</v>
      </c>
      <c r="H38" s="15" t="s">
        <v>40</v>
      </c>
      <c r="I38" s="15" t="s">
        <v>91</v>
      </c>
      <c r="J38" s="102"/>
      <c r="K38" s="102"/>
      <c r="L38" s="102">
        <v>409405750000</v>
      </c>
      <c r="M38" s="102">
        <v>211995000000</v>
      </c>
      <c r="N38" s="102">
        <v>31780000000</v>
      </c>
      <c r="O38" s="102">
        <f>18300000000+4700000000</f>
        <v>23000000000</v>
      </c>
      <c r="P38" s="1" t="s">
        <v>209</v>
      </c>
    </row>
    <row r="39" spans="2:16" ht="30" x14ac:dyDescent="0.25">
      <c r="B39" s="15" t="s">
        <v>158</v>
      </c>
      <c r="C39" s="15" t="s">
        <v>158</v>
      </c>
      <c r="D39" s="15" t="s">
        <v>400</v>
      </c>
      <c r="E39" s="15" t="s">
        <v>157</v>
      </c>
      <c r="F39" s="15" t="s">
        <v>159</v>
      </c>
      <c r="G39" s="15" t="s">
        <v>160</v>
      </c>
      <c r="H39" s="15" t="s">
        <v>54</v>
      </c>
      <c r="I39" s="15" t="s">
        <v>100</v>
      </c>
      <c r="J39" s="102"/>
      <c r="K39" s="102"/>
      <c r="L39" s="102">
        <v>877701350000</v>
      </c>
      <c r="M39" s="102">
        <v>1270518650000</v>
      </c>
      <c r="N39" s="102">
        <v>2257026650000</v>
      </c>
      <c r="O39" s="102">
        <v>1829956500000</v>
      </c>
      <c r="P39" s="1" t="s">
        <v>205</v>
      </c>
    </row>
    <row r="40" spans="2:16" ht="30" x14ac:dyDescent="0.25">
      <c r="B40" s="37" t="s">
        <v>177</v>
      </c>
      <c r="C40" s="37" t="s">
        <v>378</v>
      </c>
      <c r="D40" s="15" t="s">
        <v>400</v>
      </c>
      <c r="E40" s="15" t="s">
        <v>122</v>
      </c>
      <c r="F40" s="37" t="s">
        <v>178</v>
      </c>
      <c r="G40" s="15" t="s">
        <v>166</v>
      </c>
      <c r="H40" s="15" t="s">
        <v>54</v>
      </c>
      <c r="I40" s="15" t="s">
        <v>77</v>
      </c>
      <c r="J40" s="103">
        <v>137500000000</v>
      </c>
      <c r="K40" s="103">
        <v>137500000000</v>
      </c>
      <c r="L40" s="103">
        <v>137500000000</v>
      </c>
      <c r="M40" s="103">
        <v>137500000000</v>
      </c>
      <c r="N40" s="103"/>
      <c r="O40" s="104"/>
      <c r="P40" s="1" t="s">
        <v>205</v>
      </c>
    </row>
    <row r="41" spans="2:16" ht="45" x14ac:dyDescent="0.25">
      <c r="B41" s="15" t="s">
        <v>56</v>
      </c>
      <c r="C41" s="15" t="s">
        <v>321</v>
      </c>
      <c r="D41" s="15" t="s">
        <v>400</v>
      </c>
      <c r="E41" s="15" t="s">
        <v>122</v>
      </c>
      <c r="F41" s="15" t="s">
        <v>176</v>
      </c>
      <c r="G41" s="15" t="s">
        <v>166</v>
      </c>
      <c r="H41" s="15" t="s">
        <v>54</v>
      </c>
      <c r="I41" s="15" t="s">
        <v>39</v>
      </c>
      <c r="J41" s="102">
        <v>23836725000</v>
      </c>
      <c r="K41" s="102"/>
      <c r="L41" s="102"/>
      <c r="M41" s="102"/>
      <c r="N41" s="102"/>
      <c r="O41" s="102"/>
      <c r="P41" s="1" t="s">
        <v>205</v>
      </c>
    </row>
    <row r="42" spans="2:16" ht="45" x14ac:dyDescent="0.25">
      <c r="B42" s="15" t="s">
        <v>64</v>
      </c>
      <c r="C42" s="15" t="s">
        <v>118</v>
      </c>
      <c r="D42" s="15" t="s">
        <v>400</v>
      </c>
      <c r="E42" s="15" t="s">
        <v>122</v>
      </c>
      <c r="F42" s="15" t="s">
        <v>176</v>
      </c>
      <c r="G42" s="15" t="s">
        <v>166</v>
      </c>
      <c r="H42" s="15" t="s">
        <v>54</v>
      </c>
      <c r="I42" s="15" t="s">
        <v>77</v>
      </c>
      <c r="J42" s="102"/>
      <c r="K42" s="102"/>
      <c r="L42" s="102"/>
      <c r="M42" s="102"/>
      <c r="N42" s="102">
        <v>0</v>
      </c>
      <c r="O42" s="102"/>
      <c r="P42" s="1" t="s">
        <v>205</v>
      </c>
    </row>
    <row r="43" spans="2:16" ht="45" x14ac:dyDescent="0.25">
      <c r="B43" s="15" t="s">
        <v>55</v>
      </c>
      <c r="C43" s="15" t="s">
        <v>379</v>
      </c>
      <c r="D43" s="15" t="s">
        <v>400</v>
      </c>
      <c r="E43" s="15" t="s">
        <v>122</v>
      </c>
      <c r="F43" s="15" t="s">
        <v>176</v>
      </c>
      <c r="G43" s="15" t="s">
        <v>167</v>
      </c>
      <c r="H43" s="15" t="s">
        <v>54</v>
      </c>
      <c r="I43" s="15" t="s">
        <v>39</v>
      </c>
      <c r="J43" s="102">
        <v>43573860000</v>
      </c>
      <c r="K43" s="102"/>
      <c r="L43" s="102">
        <v>6944501000</v>
      </c>
      <c r="M43" s="102">
        <v>7174238800</v>
      </c>
      <c r="N43" s="102">
        <v>33152913878</v>
      </c>
      <c r="O43" s="102"/>
      <c r="P43" s="1" t="s">
        <v>205</v>
      </c>
    </row>
    <row r="44" spans="2:16" ht="45" x14ac:dyDescent="0.25">
      <c r="B44" s="15" t="s">
        <v>323</v>
      </c>
      <c r="C44" s="15" t="s">
        <v>322</v>
      </c>
      <c r="D44" s="15" t="s">
        <v>400</v>
      </c>
      <c r="E44" s="15" t="s">
        <v>122</v>
      </c>
      <c r="F44" s="15" t="s">
        <v>176</v>
      </c>
      <c r="G44" s="15" t="s">
        <v>167</v>
      </c>
      <c r="H44" s="15" t="s">
        <v>54</v>
      </c>
      <c r="I44" s="15" t="s">
        <v>39</v>
      </c>
      <c r="J44" s="102">
        <v>68846137167.700012</v>
      </c>
      <c r="K44" s="102"/>
      <c r="L44" s="102"/>
      <c r="M44" s="102"/>
      <c r="N44" s="102"/>
      <c r="O44" s="102"/>
      <c r="P44" s="1" t="s">
        <v>205</v>
      </c>
    </row>
    <row r="45" spans="2:16" ht="45" x14ac:dyDescent="0.25">
      <c r="B45" s="15" t="s">
        <v>62</v>
      </c>
      <c r="C45" s="15" t="s">
        <v>324</v>
      </c>
      <c r="D45" s="15" t="s">
        <v>400</v>
      </c>
      <c r="E45" s="15" t="s">
        <v>122</v>
      </c>
      <c r="F45" s="15" t="s">
        <v>173</v>
      </c>
      <c r="G45" s="15" t="s">
        <v>161</v>
      </c>
      <c r="H45" s="15" t="s">
        <v>54</v>
      </c>
      <c r="I45" s="15" t="s">
        <v>91</v>
      </c>
      <c r="J45" s="102"/>
      <c r="K45" s="102"/>
      <c r="L45" s="102">
        <v>4682754300</v>
      </c>
      <c r="M45" s="102">
        <v>0</v>
      </c>
      <c r="N45" s="102">
        <v>65411765964</v>
      </c>
      <c r="O45" s="102"/>
      <c r="P45" s="1" t="s">
        <v>205</v>
      </c>
    </row>
    <row r="46" spans="2:16" ht="45" x14ac:dyDescent="0.25">
      <c r="B46" s="15" t="s">
        <v>326</v>
      </c>
      <c r="C46" s="15" t="s">
        <v>325</v>
      </c>
      <c r="D46" s="15" t="s">
        <v>400</v>
      </c>
      <c r="E46" s="15" t="s">
        <v>122</v>
      </c>
      <c r="F46" s="15" t="s">
        <v>176</v>
      </c>
      <c r="G46" s="15" t="s">
        <v>161</v>
      </c>
      <c r="H46" s="15" t="s">
        <v>54</v>
      </c>
      <c r="I46" s="15" t="s">
        <v>39</v>
      </c>
      <c r="J46" s="102">
        <v>4760462458.3999996</v>
      </c>
      <c r="K46" s="102"/>
      <c r="L46" s="102"/>
      <c r="M46" s="102">
        <v>397000000</v>
      </c>
      <c r="N46" s="102"/>
      <c r="O46" s="102"/>
      <c r="P46" s="1" t="s">
        <v>205</v>
      </c>
    </row>
    <row r="47" spans="2:16" ht="45" x14ac:dyDescent="0.25">
      <c r="B47" s="15" t="s">
        <v>63</v>
      </c>
      <c r="C47" s="15" t="s">
        <v>117</v>
      </c>
      <c r="D47" s="15" t="s">
        <v>400</v>
      </c>
      <c r="E47" s="15" t="s">
        <v>122</v>
      </c>
      <c r="F47" s="15" t="s">
        <v>176</v>
      </c>
      <c r="G47" s="15" t="s">
        <v>161</v>
      </c>
      <c r="H47" s="15" t="s">
        <v>54</v>
      </c>
      <c r="I47" s="15" t="s">
        <v>39</v>
      </c>
      <c r="J47" s="102"/>
      <c r="K47" s="102"/>
      <c r="L47" s="102"/>
      <c r="M47" s="102"/>
      <c r="N47" s="102">
        <v>333480000</v>
      </c>
      <c r="O47" s="102"/>
      <c r="P47" s="1" t="s">
        <v>205</v>
      </c>
    </row>
    <row r="48" spans="2:16" ht="45" x14ac:dyDescent="0.25">
      <c r="B48" s="15" t="s">
        <v>327</v>
      </c>
      <c r="C48" s="15" t="s">
        <v>328</v>
      </c>
      <c r="D48" s="15" t="s">
        <v>400</v>
      </c>
      <c r="E48" s="15" t="s">
        <v>121</v>
      </c>
      <c r="F48" s="15" t="s">
        <v>175</v>
      </c>
      <c r="G48" s="15" t="s">
        <v>165</v>
      </c>
      <c r="H48" s="15" t="s">
        <v>54</v>
      </c>
      <c r="I48" s="15" t="s">
        <v>41</v>
      </c>
      <c r="J48" s="102"/>
      <c r="K48" s="102"/>
      <c r="L48" s="102">
        <v>630970000</v>
      </c>
      <c r="M48" s="102">
        <v>1500000000</v>
      </c>
      <c r="N48" s="102"/>
      <c r="O48" s="102"/>
      <c r="P48" s="1" t="s">
        <v>209</v>
      </c>
    </row>
    <row r="49" spans="2:16" ht="45" x14ac:dyDescent="0.25">
      <c r="B49" s="15" t="s">
        <v>333</v>
      </c>
      <c r="C49" s="15" t="s">
        <v>329</v>
      </c>
      <c r="D49" s="15" t="s">
        <v>400</v>
      </c>
      <c r="E49" s="15" t="s">
        <v>121</v>
      </c>
      <c r="F49" s="15" t="s">
        <v>175</v>
      </c>
      <c r="G49" s="15" t="s">
        <v>165</v>
      </c>
      <c r="H49" s="15" t="s">
        <v>54</v>
      </c>
      <c r="I49" s="15" t="s">
        <v>41</v>
      </c>
      <c r="J49" s="102"/>
      <c r="K49" s="102"/>
      <c r="L49" s="102">
        <v>224600000</v>
      </c>
      <c r="M49" s="102">
        <v>3517000000</v>
      </c>
      <c r="N49" s="102"/>
      <c r="O49" s="102"/>
      <c r="P49" s="1" t="s">
        <v>209</v>
      </c>
    </row>
    <row r="50" spans="2:16" ht="45" x14ac:dyDescent="0.25">
      <c r="B50" s="15" t="s">
        <v>332</v>
      </c>
      <c r="C50" s="15" t="s">
        <v>330</v>
      </c>
      <c r="D50" s="15" t="s">
        <v>400</v>
      </c>
      <c r="E50" s="15" t="s">
        <v>121</v>
      </c>
      <c r="F50" s="15" t="s">
        <v>173</v>
      </c>
      <c r="G50" s="15" t="s">
        <v>165</v>
      </c>
      <c r="H50" s="15" t="s">
        <v>54</v>
      </c>
      <c r="I50" s="15" t="s">
        <v>41</v>
      </c>
      <c r="J50" s="102"/>
      <c r="K50" s="102"/>
      <c r="L50" s="102">
        <v>39000000</v>
      </c>
      <c r="M50" s="102"/>
      <c r="N50" s="102"/>
      <c r="O50" s="102"/>
      <c r="P50" s="1" t="s">
        <v>209</v>
      </c>
    </row>
    <row r="51" spans="2:16" ht="45" x14ac:dyDescent="0.25">
      <c r="B51" s="15" t="s">
        <v>331</v>
      </c>
      <c r="C51" s="15" t="s">
        <v>380</v>
      </c>
      <c r="D51" s="15" t="s">
        <v>400</v>
      </c>
      <c r="E51" s="15" t="s">
        <v>121</v>
      </c>
      <c r="F51" s="15" t="s">
        <v>174</v>
      </c>
      <c r="G51" s="15" t="s">
        <v>169</v>
      </c>
      <c r="H51" s="15" t="s">
        <v>54</v>
      </c>
      <c r="I51" s="15" t="s">
        <v>41</v>
      </c>
      <c r="J51" s="102"/>
      <c r="K51" s="102"/>
      <c r="L51" s="102">
        <v>91051899000</v>
      </c>
      <c r="M51" s="102">
        <v>92071300000</v>
      </c>
      <c r="N51" s="102"/>
      <c r="O51" s="102"/>
      <c r="P51" s="1" t="s">
        <v>209</v>
      </c>
    </row>
    <row r="52" spans="2:16" ht="45" x14ac:dyDescent="0.25">
      <c r="B52" s="15" t="s">
        <v>381</v>
      </c>
      <c r="C52" s="15" t="s">
        <v>336</v>
      </c>
      <c r="D52" s="15" t="s">
        <v>400</v>
      </c>
      <c r="E52" s="15" t="s">
        <v>121</v>
      </c>
      <c r="F52" s="15" t="s">
        <v>173</v>
      </c>
      <c r="G52" s="15" t="s">
        <v>161</v>
      </c>
      <c r="H52" s="15" t="s">
        <v>54</v>
      </c>
      <c r="I52" s="15" t="s">
        <v>100</v>
      </c>
      <c r="J52" s="102"/>
      <c r="K52" s="102"/>
      <c r="L52" s="102">
        <v>2328479000</v>
      </c>
      <c r="M52" s="102">
        <v>2575900000</v>
      </c>
      <c r="N52" s="102"/>
      <c r="O52" s="102"/>
      <c r="P52" s="1" t="s">
        <v>209</v>
      </c>
    </row>
    <row r="53" spans="2:16" ht="24" customHeight="1" x14ac:dyDescent="0.25">
      <c r="B53" s="15" t="s">
        <v>51</v>
      </c>
      <c r="C53" s="15" t="s">
        <v>335</v>
      </c>
      <c r="D53" s="15" t="s">
        <v>400</v>
      </c>
      <c r="E53" s="15" t="s">
        <v>121</v>
      </c>
      <c r="F53" s="15" t="s">
        <v>173</v>
      </c>
      <c r="G53" s="15" t="s">
        <v>161</v>
      </c>
      <c r="H53" s="15" t="s">
        <v>54</v>
      </c>
      <c r="I53" s="15" t="s">
        <v>39</v>
      </c>
      <c r="J53" s="102"/>
      <c r="K53" s="102"/>
      <c r="L53" s="102">
        <v>505210000</v>
      </c>
      <c r="M53" s="102">
        <v>4821800000</v>
      </c>
      <c r="N53" s="102"/>
      <c r="O53" s="102"/>
      <c r="P53" s="1" t="s">
        <v>209</v>
      </c>
    </row>
    <row r="54" spans="2:16" ht="14.25" customHeight="1" x14ac:dyDescent="0.25">
      <c r="B54" s="15" t="s">
        <v>334</v>
      </c>
      <c r="C54" s="15" t="s">
        <v>382</v>
      </c>
      <c r="D54" s="15" t="s">
        <v>400</v>
      </c>
      <c r="E54" s="15" t="s">
        <v>121</v>
      </c>
      <c r="F54" s="15" t="s">
        <v>173</v>
      </c>
      <c r="G54" s="15" t="s">
        <v>161</v>
      </c>
      <c r="H54" s="15" t="s">
        <v>54</v>
      </c>
      <c r="I54" s="15" t="s">
        <v>39</v>
      </c>
      <c r="J54" s="102"/>
      <c r="K54" s="102"/>
      <c r="L54" s="102">
        <v>187338504000</v>
      </c>
      <c r="M54" s="102">
        <v>3000000000</v>
      </c>
      <c r="N54" s="102"/>
      <c r="O54" s="102"/>
      <c r="P54" s="1" t="s">
        <v>209</v>
      </c>
    </row>
    <row r="55" spans="2:16" ht="15" customHeight="1" x14ac:dyDescent="0.25">
      <c r="B55" s="15" t="s">
        <v>186</v>
      </c>
      <c r="C55" s="15" t="s">
        <v>232</v>
      </c>
      <c r="D55" s="15" t="s">
        <v>124</v>
      </c>
      <c r="E55" s="15" t="s">
        <v>103</v>
      </c>
      <c r="F55" s="15" t="s">
        <v>173</v>
      </c>
      <c r="G55" s="15" t="s">
        <v>166</v>
      </c>
      <c r="H55" s="15" t="s">
        <v>40</v>
      </c>
      <c r="I55" s="15" t="s">
        <v>77</v>
      </c>
      <c r="J55" s="102"/>
      <c r="K55" s="102"/>
      <c r="L55" s="102"/>
      <c r="M55" s="102"/>
      <c r="N55" s="102">
        <v>9910700000</v>
      </c>
      <c r="O55" s="102"/>
      <c r="P55" s="1" t="s">
        <v>206</v>
      </c>
    </row>
    <row r="56" spans="2:16" ht="15" customHeight="1" x14ac:dyDescent="0.25">
      <c r="B56" s="13" t="s">
        <v>186</v>
      </c>
      <c r="C56" s="15" t="s">
        <v>265</v>
      </c>
      <c r="D56" s="15" t="s">
        <v>124</v>
      </c>
      <c r="E56" s="15" t="s">
        <v>103</v>
      </c>
      <c r="F56" s="15" t="s">
        <v>173</v>
      </c>
      <c r="G56" s="15" t="s">
        <v>165</v>
      </c>
      <c r="H56" s="15" t="s">
        <v>40</v>
      </c>
      <c r="I56" s="15" t="s">
        <v>100</v>
      </c>
      <c r="J56" s="102"/>
      <c r="K56" s="102"/>
      <c r="L56" s="102"/>
      <c r="M56" s="102"/>
      <c r="N56" s="102"/>
      <c r="O56" s="102"/>
      <c r="P56" s="1" t="s">
        <v>206</v>
      </c>
    </row>
    <row r="57" spans="2:16" ht="15" customHeight="1" x14ac:dyDescent="0.25">
      <c r="B57" s="15" t="s">
        <v>186</v>
      </c>
      <c r="C57" s="15" t="s">
        <v>233</v>
      </c>
      <c r="D57" s="15" t="s">
        <v>124</v>
      </c>
      <c r="E57" s="15" t="s">
        <v>103</v>
      </c>
      <c r="F57" s="15" t="s">
        <v>173</v>
      </c>
      <c r="G57" s="15" t="s">
        <v>165</v>
      </c>
      <c r="H57" s="15" t="s">
        <v>40</v>
      </c>
      <c r="I57" s="15" t="s">
        <v>100</v>
      </c>
      <c r="J57" s="102">
        <v>12446205000</v>
      </c>
      <c r="K57" s="102">
        <v>6343641000</v>
      </c>
      <c r="L57" s="102">
        <v>2080153300</v>
      </c>
      <c r="M57" s="102">
        <v>2227150000</v>
      </c>
      <c r="N57" s="102">
        <v>1048045000</v>
      </c>
      <c r="O57" s="102"/>
      <c r="P57" s="1" t="s">
        <v>206</v>
      </c>
    </row>
    <row r="58" spans="2:16" ht="15" customHeight="1" x14ac:dyDescent="0.25">
      <c r="B58" s="15" t="s">
        <v>186</v>
      </c>
      <c r="C58" s="15" t="s">
        <v>234</v>
      </c>
      <c r="D58" s="15" t="s">
        <v>124</v>
      </c>
      <c r="E58" s="15" t="s">
        <v>103</v>
      </c>
      <c r="F58" s="15" t="s">
        <v>173</v>
      </c>
      <c r="G58" s="15" t="s">
        <v>167</v>
      </c>
      <c r="H58" s="15" t="s">
        <v>40</v>
      </c>
      <c r="I58" s="15" t="s">
        <v>39</v>
      </c>
      <c r="J58" s="102"/>
      <c r="K58" s="102"/>
      <c r="L58" s="102"/>
      <c r="M58" s="102"/>
      <c r="N58" s="102">
        <v>52400000000</v>
      </c>
      <c r="O58" s="102"/>
      <c r="P58" s="1" t="s">
        <v>206</v>
      </c>
    </row>
    <row r="59" spans="2:16" ht="15" customHeight="1" x14ac:dyDescent="0.25">
      <c r="B59" s="15" t="s">
        <v>186</v>
      </c>
      <c r="C59" s="15" t="s">
        <v>266</v>
      </c>
      <c r="D59" s="15" t="s">
        <v>124</v>
      </c>
      <c r="E59" s="15" t="s">
        <v>103</v>
      </c>
      <c r="F59" s="15" t="s">
        <v>173</v>
      </c>
      <c r="G59" s="15" t="s">
        <v>167</v>
      </c>
      <c r="H59" s="15" t="s">
        <v>40</v>
      </c>
      <c r="I59" s="15" t="s">
        <v>39</v>
      </c>
      <c r="J59" s="102"/>
      <c r="K59" s="102"/>
      <c r="L59" s="102"/>
      <c r="M59" s="102"/>
      <c r="N59" s="102">
        <v>51323339825</v>
      </c>
      <c r="O59" s="102"/>
      <c r="P59" s="1" t="s">
        <v>206</v>
      </c>
    </row>
    <row r="60" spans="2:16" ht="15" customHeight="1" x14ac:dyDescent="0.25">
      <c r="B60" s="15" t="s">
        <v>186</v>
      </c>
      <c r="C60" s="15" t="s">
        <v>267</v>
      </c>
      <c r="D60" s="15" t="s">
        <v>124</v>
      </c>
      <c r="E60" s="15" t="s">
        <v>103</v>
      </c>
      <c r="F60" s="15" t="s">
        <v>173</v>
      </c>
      <c r="G60" s="15" t="s">
        <v>167</v>
      </c>
      <c r="H60" s="15" t="s">
        <v>40</v>
      </c>
      <c r="I60" s="15" t="s">
        <v>39</v>
      </c>
      <c r="J60" s="102">
        <f>206256000+602800000</f>
        <v>809056000</v>
      </c>
      <c r="K60" s="102">
        <f>36150000+1011647000</f>
        <v>1047797000</v>
      </c>
      <c r="L60" s="102">
        <v>5176012250</v>
      </c>
      <c r="M60" s="102">
        <v>6050900000</v>
      </c>
      <c r="N60" s="102">
        <v>3723502281</v>
      </c>
      <c r="O60" s="102"/>
      <c r="P60" s="1" t="s">
        <v>206</v>
      </c>
    </row>
    <row r="61" spans="2:16" ht="15" customHeight="1" x14ac:dyDescent="0.25">
      <c r="B61" s="15" t="s">
        <v>186</v>
      </c>
      <c r="C61" s="15" t="s">
        <v>101</v>
      </c>
      <c r="D61" s="15" t="s">
        <v>124</v>
      </c>
      <c r="E61" s="15" t="s">
        <v>103</v>
      </c>
      <c r="F61" s="15" t="s">
        <v>173</v>
      </c>
      <c r="G61" s="15" t="s">
        <v>167</v>
      </c>
      <c r="H61" s="15" t="s">
        <v>40</v>
      </c>
      <c r="I61" s="15" t="s">
        <v>39</v>
      </c>
      <c r="J61" s="102"/>
      <c r="K61" s="102"/>
      <c r="L61" s="102"/>
      <c r="M61" s="102"/>
      <c r="N61" s="102">
        <v>32660040000</v>
      </c>
      <c r="O61" s="102"/>
      <c r="P61" s="1" t="s">
        <v>206</v>
      </c>
    </row>
    <row r="62" spans="2:16" ht="15" customHeight="1" x14ac:dyDescent="0.25">
      <c r="B62" s="15" t="s">
        <v>186</v>
      </c>
      <c r="C62" s="15" t="s">
        <v>235</v>
      </c>
      <c r="D62" s="15" t="s">
        <v>124</v>
      </c>
      <c r="E62" s="15" t="s">
        <v>103</v>
      </c>
      <c r="F62" s="15" t="s">
        <v>173</v>
      </c>
      <c r="G62" s="15" t="s">
        <v>167</v>
      </c>
      <c r="H62" s="15" t="s">
        <v>40</v>
      </c>
      <c r="I62" s="15" t="s">
        <v>39</v>
      </c>
      <c r="J62" s="102">
        <f>15077583400+52502792950</f>
        <v>67580376350</v>
      </c>
      <c r="K62" s="102">
        <f>12480200500+72982219795</f>
        <v>85462420295</v>
      </c>
      <c r="L62" s="102">
        <v>65677437953</v>
      </c>
      <c r="M62" s="102">
        <v>166422109773</v>
      </c>
      <c r="N62" s="102">
        <v>28980961639.610001</v>
      </c>
      <c r="O62" s="102"/>
      <c r="P62" s="1" t="s">
        <v>206</v>
      </c>
    </row>
    <row r="63" spans="2:16" ht="15" customHeight="1" x14ac:dyDescent="0.25">
      <c r="B63" s="15" t="s">
        <v>187</v>
      </c>
      <c r="C63" s="15" t="s">
        <v>268</v>
      </c>
      <c r="D63" s="15" t="s">
        <v>124</v>
      </c>
      <c r="E63" s="15" t="s">
        <v>103</v>
      </c>
      <c r="F63" s="15" t="s">
        <v>173</v>
      </c>
      <c r="G63" s="15" t="s">
        <v>167</v>
      </c>
      <c r="H63" s="15" t="s">
        <v>40</v>
      </c>
      <c r="I63" s="15" t="s">
        <v>104</v>
      </c>
      <c r="J63" s="102">
        <f>570886000+2709950000</f>
        <v>3280836000</v>
      </c>
      <c r="K63" s="102">
        <f>587527600+256750000</f>
        <v>844277600</v>
      </c>
      <c r="L63" s="102">
        <v>1873802156</v>
      </c>
      <c r="M63" s="102">
        <v>1958798500</v>
      </c>
      <c r="N63" s="102">
        <v>879051579</v>
      </c>
      <c r="O63" s="102"/>
      <c r="P63" s="1" t="s">
        <v>206</v>
      </c>
    </row>
    <row r="64" spans="2:16" ht="15" customHeight="1" x14ac:dyDescent="0.25">
      <c r="B64" s="13" t="s">
        <v>187</v>
      </c>
      <c r="C64" s="13" t="s">
        <v>269</v>
      </c>
      <c r="D64" s="15" t="s">
        <v>124</v>
      </c>
      <c r="E64" s="15" t="s">
        <v>103</v>
      </c>
      <c r="F64" s="15" t="s">
        <v>173</v>
      </c>
      <c r="G64" s="15" t="s">
        <v>168</v>
      </c>
      <c r="H64" s="15" t="s">
        <v>40</v>
      </c>
      <c r="I64" s="15" t="s">
        <v>104</v>
      </c>
      <c r="J64" s="102"/>
      <c r="K64" s="102"/>
      <c r="L64" s="102"/>
      <c r="M64" s="102"/>
      <c r="N64" s="102"/>
      <c r="O64" s="102"/>
      <c r="P64" s="1" t="s">
        <v>206</v>
      </c>
    </row>
    <row r="65" spans="2:16" ht="15" customHeight="1" x14ac:dyDescent="0.25">
      <c r="B65" s="13" t="s">
        <v>187</v>
      </c>
      <c r="C65" s="15" t="s">
        <v>270</v>
      </c>
      <c r="D65" s="15" t="s">
        <v>124</v>
      </c>
      <c r="E65" s="15" t="s">
        <v>103</v>
      </c>
      <c r="F65" s="15" t="s">
        <v>173</v>
      </c>
      <c r="G65" s="15" t="s">
        <v>168</v>
      </c>
      <c r="H65" s="15" t="s">
        <v>40</v>
      </c>
      <c r="I65" s="15" t="s">
        <v>104</v>
      </c>
      <c r="J65" s="102">
        <v>8546000900</v>
      </c>
      <c r="K65" s="102">
        <v>2669907299</v>
      </c>
      <c r="L65" s="102">
        <v>1860143900</v>
      </c>
      <c r="M65" s="102">
        <v>2078390000</v>
      </c>
      <c r="N65" s="102">
        <v>2294494402</v>
      </c>
      <c r="O65" s="102"/>
      <c r="P65" s="1" t="s">
        <v>206</v>
      </c>
    </row>
    <row r="66" spans="2:16" ht="15" customHeight="1" x14ac:dyDescent="0.25">
      <c r="B66" s="13" t="s">
        <v>187</v>
      </c>
      <c r="C66" s="15" t="s">
        <v>236</v>
      </c>
      <c r="D66" s="15" t="s">
        <v>124</v>
      </c>
      <c r="E66" s="15" t="s">
        <v>103</v>
      </c>
      <c r="F66" s="15" t="s">
        <v>173</v>
      </c>
      <c r="G66" s="15" t="s">
        <v>168</v>
      </c>
      <c r="H66" s="15" t="s">
        <v>40</v>
      </c>
      <c r="I66" s="15" t="s">
        <v>104</v>
      </c>
      <c r="J66" s="102"/>
      <c r="K66" s="102"/>
      <c r="L66" s="102"/>
      <c r="M66" s="102"/>
      <c r="N66" s="102">
        <v>5580361000</v>
      </c>
      <c r="O66" s="102"/>
      <c r="P66" s="1" t="s">
        <v>206</v>
      </c>
    </row>
    <row r="67" spans="2:16" ht="15" customHeight="1" x14ac:dyDescent="0.25">
      <c r="B67" s="15" t="s">
        <v>189</v>
      </c>
      <c r="C67" s="15" t="s">
        <v>271</v>
      </c>
      <c r="D67" s="15" t="s">
        <v>124</v>
      </c>
      <c r="E67" s="15" t="s">
        <v>103</v>
      </c>
      <c r="F67" s="15" t="s">
        <v>173</v>
      </c>
      <c r="G67" s="15" t="s">
        <v>163</v>
      </c>
      <c r="H67" s="15" t="s">
        <v>40</v>
      </c>
      <c r="I67" s="15" t="s">
        <v>39</v>
      </c>
      <c r="J67" s="102"/>
      <c r="K67" s="102"/>
      <c r="L67" s="102"/>
      <c r="M67" s="102"/>
      <c r="N67" s="102">
        <v>1350610000</v>
      </c>
      <c r="O67" s="102"/>
      <c r="P67" s="1" t="s">
        <v>206</v>
      </c>
    </row>
    <row r="68" spans="2:16" ht="15" customHeight="1" x14ac:dyDescent="0.25">
      <c r="B68" s="15" t="s">
        <v>186</v>
      </c>
      <c r="C68" s="15" t="s">
        <v>272</v>
      </c>
      <c r="D68" s="15" t="s">
        <v>124</v>
      </c>
      <c r="E68" s="15" t="s">
        <v>103</v>
      </c>
      <c r="F68" s="15" t="s">
        <v>173</v>
      </c>
      <c r="G68" s="15" t="s">
        <v>163</v>
      </c>
      <c r="H68" s="15" t="s">
        <v>40</v>
      </c>
      <c r="I68" s="15" t="s">
        <v>39</v>
      </c>
      <c r="J68" s="102"/>
      <c r="K68" s="102"/>
      <c r="L68" s="102"/>
      <c r="M68" s="102"/>
      <c r="N68" s="102">
        <v>390000000</v>
      </c>
      <c r="O68" s="102"/>
      <c r="P68" s="1" t="s">
        <v>206</v>
      </c>
    </row>
    <row r="69" spans="2:16" ht="15" customHeight="1" x14ac:dyDescent="0.25">
      <c r="B69" s="13" t="s">
        <v>188</v>
      </c>
      <c r="C69" s="15" t="s">
        <v>102</v>
      </c>
      <c r="D69" s="15" t="s">
        <v>124</v>
      </c>
      <c r="E69" s="15" t="s">
        <v>103</v>
      </c>
      <c r="F69" s="15" t="s">
        <v>173</v>
      </c>
      <c r="G69" s="15" t="s">
        <v>163</v>
      </c>
      <c r="H69" s="15" t="s">
        <v>40</v>
      </c>
      <c r="I69" s="15" t="s">
        <v>39</v>
      </c>
      <c r="J69" s="102">
        <v>2449658000</v>
      </c>
      <c r="K69" s="102">
        <v>1208588400</v>
      </c>
      <c r="L69" s="102">
        <v>2325667278</v>
      </c>
      <c r="M69" s="102">
        <v>3400700000</v>
      </c>
      <c r="N69" s="102"/>
      <c r="O69" s="102"/>
      <c r="P69" s="1" t="s">
        <v>206</v>
      </c>
    </row>
    <row r="70" spans="2:16" ht="15" customHeight="1" x14ac:dyDescent="0.25">
      <c r="B70" s="13" t="s">
        <v>188</v>
      </c>
      <c r="C70" s="15" t="s">
        <v>337</v>
      </c>
      <c r="D70" s="15" t="s">
        <v>124</v>
      </c>
      <c r="E70" s="15" t="s">
        <v>103</v>
      </c>
      <c r="F70" s="15" t="s">
        <v>173</v>
      </c>
      <c r="G70" s="15" t="s">
        <v>163</v>
      </c>
      <c r="H70" s="15" t="s">
        <v>40</v>
      </c>
      <c r="I70" s="15" t="s">
        <v>39</v>
      </c>
      <c r="J70" s="102"/>
      <c r="K70" s="102"/>
      <c r="L70" s="102">
        <v>2407608968</v>
      </c>
      <c r="M70" s="102"/>
      <c r="N70" s="102"/>
      <c r="O70" s="102"/>
      <c r="P70" s="1" t="s">
        <v>206</v>
      </c>
    </row>
    <row r="71" spans="2:16" ht="15" customHeight="1" x14ac:dyDescent="0.25">
      <c r="B71" s="13" t="s">
        <v>189</v>
      </c>
      <c r="C71" s="15" t="s">
        <v>237</v>
      </c>
      <c r="D71" s="15" t="s">
        <v>124</v>
      </c>
      <c r="E71" s="15" t="s">
        <v>103</v>
      </c>
      <c r="F71" s="15" t="s">
        <v>173</v>
      </c>
      <c r="G71" s="15" t="s">
        <v>164</v>
      </c>
      <c r="H71" s="15" t="s">
        <v>40</v>
      </c>
      <c r="I71" s="15" t="s">
        <v>39</v>
      </c>
      <c r="J71" s="102"/>
      <c r="K71" s="102"/>
      <c r="L71" s="102"/>
      <c r="M71" s="102"/>
      <c r="N71" s="102">
        <v>3095540000</v>
      </c>
      <c r="O71" s="102"/>
      <c r="P71" s="1" t="s">
        <v>206</v>
      </c>
    </row>
    <row r="72" spans="2:16" ht="15" customHeight="1" x14ac:dyDescent="0.25">
      <c r="B72" s="13" t="s">
        <v>189</v>
      </c>
      <c r="C72" s="15" t="s">
        <v>273</v>
      </c>
      <c r="D72" s="15" t="s">
        <v>124</v>
      </c>
      <c r="E72" s="15" t="s">
        <v>103</v>
      </c>
      <c r="F72" s="15" t="s">
        <v>173</v>
      </c>
      <c r="G72" s="15" t="s">
        <v>162</v>
      </c>
      <c r="H72" s="15" t="s">
        <v>40</v>
      </c>
      <c r="I72" s="15" t="s">
        <v>39</v>
      </c>
      <c r="J72" s="102"/>
      <c r="K72" s="102"/>
      <c r="L72" s="102"/>
      <c r="M72" s="102"/>
      <c r="N72" s="102"/>
      <c r="O72" s="102"/>
      <c r="P72" s="1" t="s">
        <v>206</v>
      </c>
    </row>
    <row r="73" spans="2:16" ht="15" customHeight="1" x14ac:dyDescent="0.25">
      <c r="B73" s="15" t="s">
        <v>189</v>
      </c>
      <c r="C73" s="15" t="s">
        <v>238</v>
      </c>
      <c r="D73" s="15" t="s">
        <v>124</v>
      </c>
      <c r="E73" s="15" t="s">
        <v>103</v>
      </c>
      <c r="F73" s="15" t="s">
        <v>173</v>
      </c>
      <c r="G73" s="15" t="s">
        <v>162</v>
      </c>
      <c r="H73" s="15" t="s">
        <v>40</v>
      </c>
      <c r="I73" s="15" t="s">
        <v>39</v>
      </c>
      <c r="J73" s="102">
        <v>363976000</v>
      </c>
      <c r="K73" s="102">
        <v>536611000</v>
      </c>
      <c r="L73" s="102">
        <v>1483987600</v>
      </c>
      <c r="M73" s="102">
        <v>2700695000</v>
      </c>
      <c r="N73" s="102">
        <v>1508900000</v>
      </c>
      <c r="O73" s="102"/>
      <c r="P73" s="1" t="s">
        <v>206</v>
      </c>
    </row>
    <row r="74" spans="2:16" ht="15" customHeight="1" x14ac:dyDescent="0.25">
      <c r="B74" s="15" t="s">
        <v>189</v>
      </c>
      <c r="C74" s="15" t="s">
        <v>274</v>
      </c>
      <c r="D74" s="15" t="s">
        <v>124</v>
      </c>
      <c r="E74" s="15" t="s">
        <v>103</v>
      </c>
      <c r="F74" s="15" t="s">
        <v>173</v>
      </c>
      <c r="G74" s="15" t="s">
        <v>162</v>
      </c>
      <c r="H74" s="15" t="s">
        <v>40</v>
      </c>
      <c r="I74" s="15" t="s">
        <v>39</v>
      </c>
      <c r="J74" s="102"/>
      <c r="K74" s="102"/>
      <c r="L74" s="102"/>
      <c r="M74" s="102"/>
      <c r="N74" s="102">
        <v>616730450</v>
      </c>
      <c r="O74" s="102"/>
      <c r="P74" s="1" t="s">
        <v>206</v>
      </c>
    </row>
    <row r="75" spans="2:16" ht="15" customHeight="1" x14ac:dyDescent="0.25">
      <c r="B75" s="15" t="s">
        <v>251</v>
      </c>
      <c r="C75" s="15" t="s">
        <v>383</v>
      </c>
      <c r="D75" s="15" t="s">
        <v>124</v>
      </c>
      <c r="E75" s="15" t="s">
        <v>123</v>
      </c>
      <c r="F75" s="15" t="s">
        <v>173</v>
      </c>
      <c r="G75" s="15" t="s">
        <v>165</v>
      </c>
      <c r="H75" s="15" t="s">
        <v>40</v>
      </c>
      <c r="I75" s="15" t="s">
        <v>100</v>
      </c>
      <c r="J75" s="102"/>
      <c r="K75" s="102">
        <v>108737500</v>
      </c>
      <c r="L75" s="102">
        <v>1656457500</v>
      </c>
      <c r="M75" s="102">
        <v>4565189250</v>
      </c>
      <c r="N75" s="102">
        <v>1131592500</v>
      </c>
      <c r="O75" s="102"/>
      <c r="P75" s="1" t="s">
        <v>207</v>
      </c>
    </row>
    <row r="76" spans="2:16" ht="15" customHeight="1" x14ac:dyDescent="0.25">
      <c r="B76" s="15" t="s">
        <v>252</v>
      </c>
      <c r="C76" s="15" t="s">
        <v>338</v>
      </c>
      <c r="D76" s="15" t="s">
        <v>124</v>
      </c>
      <c r="E76" s="15" t="s">
        <v>123</v>
      </c>
      <c r="F76" s="15" t="s">
        <v>173</v>
      </c>
      <c r="G76" s="15" t="s">
        <v>165</v>
      </c>
      <c r="H76" s="15" t="s">
        <v>40</v>
      </c>
      <c r="I76" s="15" t="s">
        <v>91</v>
      </c>
      <c r="J76" s="102"/>
      <c r="K76" s="102"/>
      <c r="L76" s="102"/>
      <c r="M76" s="102">
        <v>260650000</v>
      </c>
      <c r="N76" s="102"/>
      <c r="O76" s="102"/>
      <c r="P76" s="1" t="s">
        <v>207</v>
      </c>
    </row>
    <row r="77" spans="2:16" ht="15" customHeight="1" x14ac:dyDescent="0.25">
      <c r="B77" s="15" t="s">
        <v>137</v>
      </c>
      <c r="C77" s="15" t="s">
        <v>339</v>
      </c>
      <c r="D77" s="15" t="s">
        <v>124</v>
      </c>
      <c r="E77" s="15" t="s">
        <v>123</v>
      </c>
      <c r="F77" s="15" t="s">
        <v>173</v>
      </c>
      <c r="G77" s="15" t="s">
        <v>167</v>
      </c>
      <c r="H77" s="15" t="s">
        <v>40</v>
      </c>
      <c r="I77" s="15" t="s">
        <v>39</v>
      </c>
      <c r="J77" s="102">
        <v>587862000</v>
      </c>
      <c r="K77" s="102">
        <v>887620000</v>
      </c>
      <c r="L77" s="102">
        <v>121550000</v>
      </c>
      <c r="M77" s="102">
        <v>799362000</v>
      </c>
      <c r="N77" s="102">
        <v>2622900621.353035</v>
      </c>
      <c r="O77" s="102"/>
      <c r="P77" s="1" t="s">
        <v>207</v>
      </c>
    </row>
    <row r="78" spans="2:16" ht="15" customHeight="1" x14ac:dyDescent="0.25">
      <c r="B78" s="15" t="s">
        <v>253</v>
      </c>
      <c r="C78" s="15" t="s">
        <v>403</v>
      </c>
      <c r="D78" s="15" t="s">
        <v>124</v>
      </c>
      <c r="E78" s="15" t="s">
        <v>123</v>
      </c>
      <c r="F78" s="15" t="s">
        <v>173</v>
      </c>
      <c r="G78" s="15" t="s">
        <v>167</v>
      </c>
      <c r="H78" s="15" t="s">
        <v>40</v>
      </c>
      <c r="I78" s="15" t="s">
        <v>39</v>
      </c>
      <c r="J78" s="102">
        <v>294687000</v>
      </c>
      <c r="K78" s="102">
        <v>508140000</v>
      </c>
      <c r="L78" s="102">
        <v>434290145</v>
      </c>
      <c r="M78" s="102"/>
      <c r="N78" s="102"/>
      <c r="O78" s="102"/>
      <c r="P78" s="1" t="s">
        <v>207</v>
      </c>
    </row>
    <row r="79" spans="2:16" ht="15" customHeight="1" x14ac:dyDescent="0.25">
      <c r="B79" s="15" t="s">
        <v>254</v>
      </c>
      <c r="C79" s="15" t="s">
        <v>403</v>
      </c>
      <c r="D79" s="15" t="s">
        <v>124</v>
      </c>
      <c r="E79" s="15" t="s">
        <v>123</v>
      </c>
      <c r="F79" s="15" t="s">
        <v>173</v>
      </c>
      <c r="G79" s="15" t="s">
        <v>167</v>
      </c>
      <c r="H79" s="15" t="s">
        <v>40</v>
      </c>
      <c r="I79" s="15" t="s">
        <v>39</v>
      </c>
      <c r="J79" s="102">
        <v>320400000</v>
      </c>
      <c r="K79" s="102">
        <v>344734911</v>
      </c>
      <c r="L79" s="102">
        <v>415850000</v>
      </c>
      <c r="M79" s="102">
        <v>44938560</v>
      </c>
      <c r="N79" s="102"/>
      <c r="O79" s="102"/>
      <c r="P79" s="1" t="s">
        <v>207</v>
      </c>
    </row>
    <row r="80" spans="2:16" ht="15" customHeight="1" x14ac:dyDescent="0.25">
      <c r="B80" s="15" t="s">
        <v>139</v>
      </c>
      <c r="C80" s="15" t="s">
        <v>340</v>
      </c>
      <c r="D80" s="15" t="s">
        <v>124</v>
      </c>
      <c r="E80" s="15" t="s">
        <v>123</v>
      </c>
      <c r="F80" s="15" t="s">
        <v>173</v>
      </c>
      <c r="G80" s="15" t="s">
        <v>170</v>
      </c>
      <c r="H80" s="15" t="s">
        <v>40</v>
      </c>
      <c r="I80" s="15" t="s">
        <v>39</v>
      </c>
      <c r="J80" s="102">
        <v>5000000</v>
      </c>
      <c r="K80" s="102"/>
      <c r="L80" s="102"/>
      <c r="M80" s="102"/>
      <c r="N80" s="102"/>
      <c r="O80" s="102"/>
      <c r="P80" s="1" t="s">
        <v>207</v>
      </c>
    </row>
    <row r="81" spans="2:16" ht="15" customHeight="1" x14ac:dyDescent="0.25">
      <c r="B81" s="15" t="s">
        <v>138</v>
      </c>
      <c r="C81" s="13" t="s">
        <v>275</v>
      </c>
      <c r="D81" s="15" t="s">
        <v>124</v>
      </c>
      <c r="E81" s="15" t="s">
        <v>123</v>
      </c>
      <c r="F81" s="15" t="s">
        <v>173</v>
      </c>
      <c r="G81" s="15" t="s">
        <v>171</v>
      </c>
      <c r="H81" s="15" t="s">
        <v>40</v>
      </c>
      <c r="I81" s="15" t="s">
        <v>39</v>
      </c>
      <c r="J81" s="102">
        <v>176000000</v>
      </c>
      <c r="K81" s="102">
        <v>149820000</v>
      </c>
      <c r="L81" s="102">
        <v>398549210</v>
      </c>
      <c r="M81" s="102">
        <v>308000000</v>
      </c>
      <c r="N81" s="102">
        <v>353083550</v>
      </c>
      <c r="O81" s="102"/>
      <c r="P81" s="1" t="s">
        <v>207</v>
      </c>
    </row>
    <row r="82" spans="2:16" ht="15" customHeight="1" x14ac:dyDescent="0.25">
      <c r="B82" s="15" t="s">
        <v>276</v>
      </c>
      <c r="C82" s="15" t="s">
        <v>277</v>
      </c>
      <c r="D82" s="15" t="s">
        <v>124</v>
      </c>
      <c r="E82" s="15" t="s">
        <v>123</v>
      </c>
      <c r="F82" s="15" t="s">
        <v>173</v>
      </c>
      <c r="G82" s="15" t="s">
        <v>171</v>
      </c>
      <c r="H82" s="15" t="s">
        <v>40</v>
      </c>
      <c r="I82" s="15" t="s">
        <v>39</v>
      </c>
      <c r="J82" s="102">
        <v>1493345000</v>
      </c>
      <c r="K82" s="102">
        <v>171000000</v>
      </c>
      <c r="L82" s="102">
        <v>55949000</v>
      </c>
      <c r="M82" s="102"/>
      <c r="N82" s="102"/>
      <c r="O82" s="102"/>
      <c r="P82" s="1" t="s">
        <v>207</v>
      </c>
    </row>
    <row r="83" spans="2:16" ht="15" customHeight="1" x14ac:dyDescent="0.25">
      <c r="B83" s="15" t="s">
        <v>255</v>
      </c>
      <c r="C83" s="15" t="s">
        <v>341</v>
      </c>
      <c r="D83" s="15" t="s">
        <v>124</v>
      </c>
      <c r="E83" s="15" t="s">
        <v>123</v>
      </c>
      <c r="F83" s="15" t="s">
        <v>173</v>
      </c>
      <c r="G83" s="15" t="s">
        <v>171</v>
      </c>
      <c r="H83" s="15" t="s">
        <v>40</v>
      </c>
      <c r="I83" s="15" t="s">
        <v>39</v>
      </c>
      <c r="J83" s="102">
        <v>200000000</v>
      </c>
      <c r="K83" s="102"/>
      <c r="L83" s="102"/>
      <c r="M83" s="102"/>
      <c r="N83" s="102"/>
      <c r="O83" s="102"/>
      <c r="P83" s="1" t="s">
        <v>207</v>
      </c>
    </row>
    <row r="84" spans="2:16" ht="15" customHeight="1" x14ac:dyDescent="0.25">
      <c r="B84" s="15" t="s">
        <v>256</v>
      </c>
      <c r="C84" s="15" t="s">
        <v>140</v>
      </c>
      <c r="D84" s="15" t="s">
        <v>124</v>
      </c>
      <c r="E84" s="15" t="s">
        <v>123</v>
      </c>
      <c r="F84" s="15" t="s">
        <v>173</v>
      </c>
      <c r="G84" s="15" t="s">
        <v>171</v>
      </c>
      <c r="H84" s="15" t="s">
        <v>40</v>
      </c>
      <c r="I84" s="15" t="s">
        <v>39</v>
      </c>
      <c r="J84" s="102"/>
      <c r="K84" s="102" t="s">
        <v>143</v>
      </c>
      <c r="L84" s="102" t="s">
        <v>143</v>
      </c>
      <c r="M84" s="102">
        <v>248766000</v>
      </c>
      <c r="N84" s="102" t="s">
        <v>143</v>
      </c>
      <c r="O84" s="102"/>
      <c r="P84" s="1" t="s">
        <v>207</v>
      </c>
    </row>
    <row r="85" spans="2:16" ht="15" customHeight="1" x14ac:dyDescent="0.25">
      <c r="B85" s="15" t="s">
        <v>242</v>
      </c>
      <c r="C85" s="15" t="s">
        <v>342</v>
      </c>
      <c r="D85" s="15" t="s">
        <v>124</v>
      </c>
      <c r="E85" s="15" t="s">
        <v>123</v>
      </c>
      <c r="F85" s="15" t="s">
        <v>173</v>
      </c>
      <c r="G85" s="15" t="s">
        <v>168</v>
      </c>
      <c r="H85" s="15" t="s">
        <v>40</v>
      </c>
      <c r="I85" s="15" t="s">
        <v>91</v>
      </c>
      <c r="J85" s="102">
        <v>190000000</v>
      </c>
      <c r="K85" s="102"/>
      <c r="L85" s="102">
        <v>275500000</v>
      </c>
      <c r="M85" s="102">
        <v>397993000</v>
      </c>
      <c r="N85" s="102"/>
      <c r="O85" s="102"/>
      <c r="P85" s="1" t="s">
        <v>207</v>
      </c>
    </row>
    <row r="86" spans="2:16" ht="15" customHeight="1" x14ac:dyDescent="0.25">
      <c r="B86" s="15" t="s">
        <v>130</v>
      </c>
      <c r="C86" s="15" t="s">
        <v>360</v>
      </c>
      <c r="D86" s="15" t="s">
        <v>124</v>
      </c>
      <c r="E86" s="15" t="s">
        <v>123</v>
      </c>
      <c r="F86" s="15" t="s">
        <v>173</v>
      </c>
      <c r="G86" s="15" t="s">
        <v>168</v>
      </c>
      <c r="H86" s="15" t="s">
        <v>40</v>
      </c>
      <c r="I86" s="15" t="s">
        <v>91</v>
      </c>
      <c r="J86" s="102"/>
      <c r="K86" s="102"/>
      <c r="L86" s="102"/>
      <c r="M86" s="102"/>
      <c r="N86" s="102">
        <v>262970000</v>
      </c>
      <c r="O86" s="102"/>
      <c r="P86" s="1" t="s">
        <v>207</v>
      </c>
    </row>
    <row r="87" spans="2:16" ht="15" customHeight="1" x14ac:dyDescent="0.25">
      <c r="B87" s="15" t="s">
        <v>134</v>
      </c>
      <c r="C87" s="15" t="s">
        <v>343</v>
      </c>
      <c r="D87" s="15" t="s">
        <v>124</v>
      </c>
      <c r="E87" s="15" t="s">
        <v>123</v>
      </c>
      <c r="F87" s="15" t="s">
        <v>173</v>
      </c>
      <c r="G87" s="15" t="s">
        <v>168</v>
      </c>
      <c r="H87" s="15" t="s">
        <v>40</v>
      </c>
      <c r="I87" s="15" t="s">
        <v>91</v>
      </c>
      <c r="J87" s="102">
        <v>315000000</v>
      </c>
      <c r="K87" s="102">
        <v>112000000</v>
      </c>
      <c r="L87" s="102"/>
      <c r="M87" s="102"/>
      <c r="N87" s="102"/>
      <c r="O87" s="102"/>
      <c r="P87" s="1" t="s">
        <v>207</v>
      </c>
    </row>
    <row r="88" spans="2:16" ht="15" customHeight="1" x14ac:dyDescent="0.25">
      <c r="B88" s="15" t="s">
        <v>141</v>
      </c>
      <c r="C88" s="15" t="s">
        <v>361</v>
      </c>
      <c r="D88" s="15" t="s">
        <v>124</v>
      </c>
      <c r="E88" s="15" t="s">
        <v>123</v>
      </c>
      <c r="F88" s="15" t="s">
        <v>173</v>
      </c>
      <c r="G88" s="15" t="s">
        <v>163</v>
      </c>
      <c r="H88" s="15" t="s">
        <v>40</v>
      </c>
      <c r="I88" s="15" t="s">
        <v>39</v>
      </c>
      <c r="J88" s="102"/>
      <c r="K88" s="102" t="s">
        <v>143</v>
      </c>
      <c r="L88" s="102">
        <v>995501100</v>
      </c>
      <c r="M88" s="102" t="s">
        <v>143</v>
      </c>
      <c r="N88" s="102" t="s">
        <v>143</v>
      </c>
      <c r="O88" s="102"/>
      <c r="P88" s="1" t="s">
        <v>207</v>
      </c>
    </row>
    <row r="89" spans="2:16" ht="15" customHeight="1" x14ac:dyDescent="0.25">
      <c r="B89" s="15" t="s">
        <v>257</v>
      </c>
      <c r="C89" s="15" t="s">
        <v>239</v>
      </c>
      <c r="D89" s="15" t="s">
        <v>124</v>
      </c>
      <c r="E89" s="15" t="s">
        <v>123</v>
      </c>
      <c r="F89" s="15" t="s">
        <v>173</v>
      </c>
      <c r="G89" s="15" t="s">
        <v>162</v>
      </c>
      <c r="H89" s="15" t="s">
        <v>40</v>
      </c>
      <c r="I89" s="15" t="s">
        <v>39</v>
      </c>
      <c r="J89" s="102"/>
      <c r="K89" s="102"/>
      <c r="L89" s="102"/>
      <c r="M89" s="102">
        <v>104000000</v>
      </c>
      <c r="N89" s="102"/>
      <c r="O89" s="102"/>
      <c r="P89" s="1" t="s">
        <v>207</v>
      </c>
    </row>
    <row r="90" spans="2:16" ht="15" customHeight="1" x14ac:dyDescent="0.25">
      <c r="B90" s="15" t="s">
        <v>156</v>
      </c>
      <c r="C90" s="15" t="s">
        <v>344</v>
      </c>
      <c r="D90" s="15" t="s">
        <v>124</v>
      </c>
      <c r="E90" s="15" t="s">
        <v>123</v>
      </c>
      <c r="F90" s="15" t="s">
        <v>173</v>
      </c>
      <c r="G90" s="15" t="s">
        <v>162</v>
      </c>
      <c r="H90" s="15" t="s">
        <v>40</v>
      </c>
      <c r="I90" s="15" t="s">
        <v>39</v>
      </c>
      <c r="J90" s="102"/>
      <c r="K90" s="102"/>
      <c r="L90" s="102">
        <v>4290999780</v>
      </c>
      <c r="M90" s="102">
        <v>11161842792</v>
      </c>
      <c r="N90" s="102">
        <v>847800000</v>
      </c>
      <c r="O90" s="102"/>
      <c r="P90" s="1" t="s">
        <v>207</v>
      </c>
    </row>
    <row r="91" spans="2:16" ht="15" customHeight="1" x14ac:dyDescent="0.25">
      <c r="B91" s="15" t="s">
        <v>135</v>
      </c>
      <c r="C91" s="13" t="s">
        <v>345</v>
      </c>
      <c r="D91" s="15" t="s">
        <v>124</v>
      </c>
      <c r="E91" s="15" t="s">
        <v>123</v>
      </c>
      <c r="F91" s="15" t="s">
        <v>173</v>
      </c>
      <c r="G91" s="15" t="s">
        <v>162</v>
      </c>
      <c r="H91" s="15" t="s">
        <v>40</v>
      </c>
      <c r="I91" s="15" t="s">
        <v>39</v>
      </c>
      <c r="J91" s="102"/>
      <c r="K91" s="102">
        <v>243100000</v>
      </c>
      <c r="L91" s="102"/>
      <c r="M91" s="102"/>
      <c r="N91" s="102"/>
      <c r="O91" s="102"/>
      <c r="P91" s="1" t="s">
        <v>207</v>
      </c>
    </row>
    <row r="92" spans="2:16" ht="15" customHeight="1" x14ac:dyDescent="0.25">
      <c r="B92" s="15" t="s">
        <v>258</v>
      </c>
      <c r="C92" s="15" t="s">
        <v>346</v>
      </c>
      <c r="D92" s="15" t="s">
        <v>124</v>
      </c>
      <c r="E92" s="15" t="s">
        <v>123</v>
      </c>
      <c r="F92" s="15" t="s">
        <v>173</v>
      </c>
      <c r="G92" s="15" t="s">
        <v>162</v>
      </c>
      <c r="H92" s="15" t="s">
        <v>40</v>
      </c>
      <c r="I92" s="15" t="s">
        <v>39</v>
      </c>
      <c r="J92" s="102"/>
      <c r="K92" s="102"/>
      <c r="L92" s="102"/>
      <c r="M92" s="102">
        <v>203338000</v>
      </c>
      <c r="N92" s="102"/>
      <c r="O92" s="102"/>
      <c r="P92" s="1" t="s">
        <v>207</v>
      </c>
    </row>
    <row r="93" spans="2:16" ht="15" customHeight="1" x14ac:dyDescent="0.25">
      <c r="B93" s="15" t="s">
        <v>136</v>
      </c>
      <c r="C93" s="15" t="s">
        <v>347</v>
      </c>
      <c r="D93" s="15" t="s">
        <v>124</v>
      </c>
      <c r="E93" s="15" t="s">
        <v>123</v>
      </c>
      <c r="F93" s="15" t="s">
        <v>173</v>
      </c>
      <c r="G93" s="15" t="s">
        <v>162</v>
      </c>
      <c r="H93" s="15" t="s">
        <v>40</v>
      </c>
      <c r="I93" s="15" t="s">
        <v>39</v>
      </c>
      <c r="J93" s="102"/>
      <c r="K93" s="102"/>
      <c r="L93" s="102"/>
      <c r="M93" s="102">
        <v>415784000</v>
      </c>
      <c r="N93" s="102"/>
      <c r="O93" s="102"/>
      <c r="P93" s="1" t="s">
        <v>207</v>
      </c>
    </row>
    <row r="94" spans="2:16" ht="15" customHeight="1" x14ac:dyDescent="0.25">
      <c r="B94" s="15" t="s">
        <v>244</v>
      </c>
      <c r="C94" s="13" t="s">
        <v>203</v>
      </c>
      <c r="D94" s="15" t="s">
        <v>124</v>
      </c>
      <c r="E94" s="15" t="s">
        <v>123</v>
      </c>
      <c r="F94" s="15" t="s">
        <v>173</v>
      </c>
      <c r="G94" s="15" t="s">
        <v>162</v>
      </c>
      <c r="H94" s="15" t="s">
        <v>40</v>
      </c>
      <c r="I94" s="15" t="s">
        <v>39</v>
      </c>
      <c r="J94" s="102">
        <v>120000000</v>
      </c>
      <c r="K94" s="102"/>
      <c r="L94" s="102"/>
      <c r="M94" s="102"/>
      <c r="N94" s="102"/>
      <c r="O94" s="102"/>
      <c r="P94" s="1" t="s">
        <v>207</v>
      </c>
    </row>
    <row r="95" spans="2:16" ht="15" customHeight="1" x14ac:dyDescent="0.25">
      <c r="B95" s="15" t="s">
        <v>245</v>
      </c>
      <c r="C95" s="13" t="s">
        <v>202</v>
      </c>
      <c r="D95" s="15" t="s">
        <v>124</v>
      </c>
      <c r="E95" s="15" t="s">
        <v>123</v>
      </c>
      <c r="F95" s="15" t="s">
        <v>173</v>
      </c>
      <c r="G95" s="15" t="s">
        <v>162</v>
      </c>
      <c r="H95" s="15" t="s">
        <v>40</v>
      </c>
      <c r="I95" s="15" t="s">
        <v>39</v>
      </c>
      <c r="J95" s="102">
        <v>199978000</v>
      </c>
      <c r="K95" s="102"/>
      <c r="L95" s="102"/>
      <c r="M95" s="102"/>
      <c r="N95" s="102"/>
      <c r="O95" s="102"/>
      <c r="P95" s="1" t="s">
        <v>207</v>
      </c>
    </row>
    <row r="96" spans="2:16" ht="15" customHeight="1" x14ac:dyDescent="0.25">
      <c r="B96" s="15" t="s">
        <v>151</v>
      </c>
      <c r="C96" s="15" t="s">
        <v>365</v>
      </c>
      <c r="D96" s="15" t="s">
        <v>124</v>
      </c>
      <c r="E96" s="15" t="s">
        <v>144</v>
      </c>
      <c r="F96" s="15" t="s">
        <v>173</v>
      </c>
      <c r="G96" s="15" t="s">
        <v>165</v>
      </c>
      <c r="H96" s="15" t="s">
        <v>40</v>
      </c>
      <c r="I96" s="15" t="s">
        <v>41</v>
      </c>
      <c r="J96" s="102"/>
      <c r="K96" s="102"/>
      <c r="L96" s="102"/>
      <c r="M96" s="102"/>
      <c r="N96" s="102">
        <v>95800000</v>
      </c>
      <c r="O96" s="102"/>
      <c r="P96" s="1" t="s">
        <v>208</v>
      </c>
    </row>
    <row r="97" spans="2:16" ht="15" customHeight="1" x14ac:dyDescent="0.25">
      <c r="B97" s="15" t="s">
        <v>152</v>
      </c>
      <c r="C97" s="15" t="s">
        <v>348</v>
      </c>
      <c r="D97" s="15" t="s">
        <v>124</v>
      </c>
      <c r="E97" s="15" t="s">
        <v>144</v>
      </c>
      <c r="F97" s="15" t="s">
        <v>173</v>
      </c>
      <c r="G97" s="15" t="s">
        <v>165</v>
      </c>
      <c r="H97" s="15" t="s">
        <v>40</v>
      </c>
      <c r="I97" s="15" t="s">
        <v>91</v>
      </c>
      <c r="J97" s="102"/>
      <c r="K97" s="102"/>
      <c r="L97" s="102"/>
      <c r="M97" s="102"/>
      <c r="N97" s="102">
        <v>350000000</v>
      </c>
      <c r="O97" s="102"/>
      <c r="P97" s="1" t="s">
        <v>208</v>
      </c>
    </row>
    <row r="98" spans="2:16" ht="15" customHeight="1" x14ac:dyDescent="0.25">
      <c r="B98" s="15" t="s">
        <v>153</v>
      </c>
      <c r="C98" s="15" t="s">
        <v>349</v>
      </c>
      <c r="D98" s="15" t="s">
        <v>124</v>
      </c>
      <c r="E98" s="15" t="s">
        <v>144</v>
      </c>
      <c r="F98" s="15" t="s">
        <v>173</v>
      </c>
      <c r="G98" s="15" t="s">
        <v>165</v>
      </c>
      <c r="H98" s="15" t="s">
        <v>40</v>
      </c>
      <c r="I98" s="15" t="s">
        <v>91</v>
      </c>
      <c r="J98" s="102"/>
      <c r="K98" s="102"/>
      <c r="L98" s="102">
        <v>381375500</v>
      </c>
      <c r="M98" s="102">
        <v>379565000</v>
      </c>
      <c r="N98" s="102">
        <v>636512000</v>
      </c>
      <c r="O98" s="102"/>
      <c r="P98" s="1" t="s">
        <v>208</v>
      </c>
    </row>
    <row r="99" spans="2:16" ht="15" customHeight="1" x14ac:dyDescent="0.25">
      <c r="B99" s="15" t="s">
        <v>150</v>
      </c>
      <c r="C99" s="15" t="s">
        <v>362</v>
      </c>
      <c r="D99" s="15" t="s">
        <v>124</v>
      </c>
      <c r="E99" s="15" t="s">
        <v>144</v>
      </c>
      <c r="F99" s="15" t="s">
        <v>173</v>
      </c>
      <c r="G99" s="15" t="s">
        <v>167</v>
      </c>
      <c r="H99" s="15" t="s">
        <v>40</v>
      </c>
      <c r="I99" s="15" t="s">
        <v>39</v>
      </c>
      <c r="J99" s="102"/>
      <c r="K99" s="102"/>
      <c r="L99" s="102">
        <v>2967100000</v>
      </c>
      <c r="M99" s="102">
        <v>2966900000</v>
      </c>
      <c r="N99" s="102">
        <v>11047718179</v>
      </c>
      <c r="O99" s="102"/>
      <c r="P99" s="1" t="s">
        <v>208</v>
      </c>
    </row>
    <row r="100" spans="2:16" ht="15" customHeight="1" x14ac:dyDescent="0.25">
      <c r="B100" s="15" t="s">
        <v>354</v>
      </c>
      <c r="C100" s="15" t="s">
        <v>350</v>
      </c>
      <c r="D100" s="15" t="s">
        <v>124</v>
      </c>
      <c r="E100" s="15" t="s">
        <v>144</v>
      </c>
      <c r="F100" s="15" t="s">
        <v>173</v>
      </c>
      <c r="G100" s="15" t="s">
        <v>167</v>
      </c>
      <c r="H100" s="15" t="s">
        <v>40</v>
      </c>
      <c r="I100" s="15" t="s">
        <v>39</v>
      </c>
      <c r="J100" s="102"/>
      <c r="K100" s="102"/>
      <c r="L100" s="102">
        <v>125500000</v>
      </c>
      <c r="M100" s="102">
        <v>125205000</v>
      </c>
      <c r="N100" s="102">
        <v>84500000</v>
      </c>
      <c r="O100" s="102"/>
      <c r="P100" s="1" t="s">
        <v>208</v>
      </c>
    </row>
    <row r="101" spans="2:16" ht="15" customHeight="1" x14ac:dyDescent="0.25">
      <c r="B101" s="15" t="s">
        <v>355</v>
      </c>
      <c r="C101" s="15" t="s">
        <v>351</v>
      </c>
      <c r="D101" s="15" t="s">
        <v>124</v>
      </c>
      <c r="E101" s="15" t="s">
        <v>144</v>
      </c>
      <c r="F101" s="15" t="s">
        <v>173</v>
      </c>
      <c r="G101" s="15" t="s">
        <v>167</v>
      </c>
      <c r="H101" s="15" t="s">
        <v>40</v>
      </c>
      <c r="I101" s="15" t="s">
        <v>39</v>
      </c>
      <c r="J101" s="102"/>
      <c r="K101" s="102"/>
      <c r="L101" s="102"/>
      <c r="M101" s="102"/>
      <c r="N101" s="102">
        <v>710000000</v>
      </c>
      <c r="O101" s="102"/>
      <c r="P101" s="1" t="s">
        <v>208</v>
      </c>
    </row>
    <row r="102" spans="2:16" ht="15" customHeight="1" x14ac:dyDescent="0.25">
      <c r="B102" s="15" t="s">
        <v>147</v>
      </c>
      <c r="C102" s="15" t="s">
        <v>356</v>
      </c>
      <c r="D102" s="15" t="s">
        <v>124</v>
      </c>
      <c r="E102" s="15" t="s">
        <v>144</v>
      </c>
      <c r="F102" s="15" t="s">
        <v>173</v>
      </c>
      <c r="G102" s="15" t="s">
        <v>170</v>
      </c>
      <c r="H102" s="15" t="s">
        <v>40</v>
      </c>
      <c r="I102" s="15" t="s">
        <v>39</v>
      </c>
      <c r="J102" s="102"/>
      <c r="K102" s="102">
        <v>133783000</v>
      </c>
      <c r="L102" s="102">
        <v>169822000</v>
      </c>
      <c r="M102" s="102">
        <v>142970000</v>
      </c>
      <c r="N102" s="102">
        <v>40100000</v>
      </c>
      <c r="O102" s="102"/>
      <c r="P102" s="1" t="s">
        <v>208</v>
      </c>
    </row>
    <row r="103" spans="2:16" ht="15" customHeight="1" x14ac:dyDescent="0.25">
      <c r="B103" s="15" t="s">
        <v>353</v>
      </c>
      <c r="C103" s="15" t="s">
        <v>352</v>
      </c>
      <c r="D103" s="15" t="s">
        <v>124</v>
      </c>
      <c r="E103" s="15" t="s">
        <v>144</v>
      </c>
      <c r="F103" s="15" t="s">
        <v>173</v>
      </c>
      <c r="G103" s="15" t="s">
        <v>171</v>
      </c>
      <c r="H103" s="15" t="s">
        <v>40</v>
      </c>
      <c r="I103" s="15" t="s">
        <v>39</v>
      </c>
      <c r="J103" s="102"/>
      <c r="K103" s="102">
        <v>208419000</v>
      </c>
      <c r="L103" s="102">
        <v>68600000</v>
      </c>
      <c r="M103" s="102">
        <v>68000000</v>
      </c>
      <c r="N103" s="102">
        <v>99836000</v>
      </c>
      <c r="O103" s="102"/>
      <c r="P103" s="1" t="s">
        <v>208</v>
      </c>
    </row>
    <row r="104" spans="2:16" ht="15" customHeight="1" x14ac:dyDescent="0.25">
      <c r="B104" s="15" t="s">
        <v>357</v>
      </c>
      <c r="C104" s="15" t="s">
        <v>366</v>
      </c>
      <c r="D104" s="15" t="s">
        <v>124</v>
      </c>
      <c r="E104" s="15" t="s">
        <v>144</v>
      </c>
      <c r="F104" s="15" t="s">
        <v>173</v>
      </c>
      <c r="G104" s="15" t="s">
        <v>168</v>
      </c>
      <c r="H104" s="15" t="s">
        <v>40</v>
      </c>
      <c r="I104" s="15" t="s">
        <v>91</v>
      </c>
      <c r="J104" s="102"/>
      <c r="K104" s="102">
        <v>350000000</v>
      </c>
      <c r="L104" s="102"/>
      <c r="M104" s="102"/>
      <c r="N104" s="102">
        <v>20600000</v>
      </c>
      <c r="O104" s="102"/>
      <c r="P104" s="1" t="s">
        <v>208</v>
      </c>
    </row>
    <row r="105" spans="2:16" ht="15" customHeight="1" x14ac:dyDescent="0.25">
      <c r="B105" s="15" t="s">
        <v>359</v>
      </c>
      <c r="C105" s="15" t="s">
        <v>358</v>
      </c>
      <c r="D105" s="15" t="s">
        <v>124</v>
      </c>
      <c r="E105" s="15" t="s">
        <v>144</v>
      </c>
      <c r="F105" s="15" t="s">
        <v>173</v>
      </c>
      <c r="G105" s="15" t="s">
        <v>168</v>
      </c>
      <c r="H105" s="15" t="s">
        <v>40</v>
      </c>
      <c r="I105" s="15" t="s">
        <v>91</v>
      </c>
      <c r="J105" s="102"/>
      <c r="K105" s="102"/>
      <c r="L105" s="102">
        <v>122910000</v>
      </c>
      <c r="M105" s="102">
        <v>114470500</v>
      </c>
      <c r="N105" s="102">
        <v>16100000</v>
      </c>
      <c r="O105" s="102"/>
      <c r="P105" s="1" t="s">
        <v>208</v>
      </c>
    </row>
    <row r="106" spans="2:16" ht="15" customHeight="1" x14ac:dyDescent="0.25">
      <c r="B106" s="15" t="s">
        <v>154</v>
      </c>
      <c r="C106" s="15" t="s">
        <v>367</v>
      </c>
      <c r="D106" s="15" t="s">
        <v>124</v>
      </c>
      <c r="E106" s="15" t="s">
        <v>144</v>
      </c>
      <c r="F106" s="15" t="s">
        <v>173</v>
      </c>
      <c r="G106" s="15" t="s">
        <v>168</v>
      </c>
      <c r="H106" s="15" t="s">
        <v>40</v>
      </c>
      <c r="I106" s="15" t="s">
        <v>91</v>
      </c>
      <c r="J106" s="102"/>
      <c r="K106" s="102"/>
      <c r="L106" s="102">
        <v>23633000</v>
      </c>
      <c r="M106" s="102">
        <v>23502000</v>
      </c>
      <c r="N106" s="102">
        <v>14100000</v>
      </c>
      <c r="O106" s="102"/>
      <c r="P106" s="1" t="s">
        <v>208</v>
      </c>
    </row>
    <row r="107" spans="2:16" ht="15" customHeight="1" x14ac:dyDescent="0.25">
      <c r="B107" s="15" t="s">
        <v>148</v>
      </c>
      <c r="C107" s="15" t="s">
        <v>384</v>
      </c>
      <c r="D107" s="15" t="s">
        <v>124</v>
      </c>
      <c r="E107" s="15" t="s">
        <v>144</v>
      </c>
      <c r="F107" s="15" t="s">
        <v>173</v>
      </c>
      <c r="G107" s="15" t="s">
        <v>163</v>
      </c>
      <c r="H107" s="15" t="s">
        <v>40</v>
      </c>
      <c r="I107" s="15" t="s">
        <v>39</v>
      </c>
      <c r="J107" s="102"/>
      <c r="K107" s="102"/>
      <c r="L107" s="102">
        <v>40850000</v>
      </c>
      <c r="M107" s="102">
        <v>40850000</v>
      </c>
      <c r="N107" s="102">
        <v>19700000</v>
      </c>
      <c r="O107" s="102"/>
      <c r="P107" s="1" t="s">
        <v>208</v>
      </c>
    </row>
    <row r="108" spans="2:16" ht="15" customHeight="1" x14ac:dyDescent="0.25">
      <c r="B108" s="15" t="s">
        <v>155</v>
      </c>
      <c r="C108" s="15" t="s">
        <v>363</v>
      </c>
      <c r="D108" s="15" t="s">
        <v>124</v>
      </c>
      <c r="E108" s="15" t="s">
        <v>144</v>
      </c>
      <c r="F108" s="15" t="s">
        <v>173</v>
      </c>
      <c r="G108" s="15" t="s">
        <v>163</v>
      </c>
      <c r="H108" s="15" t="s">
        <v>40</v>
      </c>
      <c r="I108" s="15" t="s">
        <v>39</v>
      </c>
      <c r="J108" s="102"/>
      <c r="K108" s="102"/>
      <c r="L108" s="102">
        <v>196725000</v>
      </c>
      <c r="M108" s="102">
        <v>191720000</v>
      </c>
      <c r="N108" s="102">
        <v>389500000</v>
      </c>
      <c r="O108" s="102"/>
      <c r="P108" s="1" t="s">
        <v>208</v>
      </c>
    </row>
    <row r="109" spans="2:16" ht="15" customHeight="1" x14ac:dyDescent="0.25">
      <c r="B109" s="15" t="s">
        <v>396</v>
      </c>
      <c r="C109" s="15" t="s">
        <v>368</v>
      </c>
      <c r="D109" s="15" t="s">
        <v>124</v>
      </c>
      <c r="E109" s="15" t="s">
        <v>144</v>
      </c>
      <c r="F109" s="15" t="s">
        <v>173</v>
      </c>
      <c r="G109" s="15" t="s">
        <v>164</v>
      </c>
      <c r="H109" s="15" t="s">
        <v>40</v>
      </c>
      <c r="I109" s="15" t="s">
        <v>39</v>
      </c>
      <c r="J109" s="102"/>
      <c r="K109" s="102">
        <v>103026500</v>
      </c>
      <c r="L109" s="102">
        <v>52226500</v>
      </c>
      <c r="M109" s="102">
        <v>52226500</v>
      </c>
      <c r="N109" s="102">
        <v>346475000</v>
      </c>
      <c r="O109" s="102"/>
      <c r="P109" s="1" t="s">
        <v>208</v>
      </c>
    </row>
    <row r="110" spans="2:16" ht="15" customHeight="1" x14ac:dyDescent="0.25">
      <c r="B110" s="15" t="s">
        <v>369</v>
      </c>
      <c r="C110" s="15" t="s">
        <v>364</v>
      </c>
      <c r="D110" s="15" t="s">
        <v>124</v>
      </c>
      <c r="E110" s="15" t="s">
        <v>144</v>
      </c>
      <c r="F110" s="15" t="s">
        <v>173</v>
      </c>
      <c r="G110" s="15" t="s">
        <v>162</v>
      </c>
      <c r="H110" s="15" t="s">
        <v>40</v>
      </c>
      <c r="I110" s="15" t="s">
        <v>39</v>
      </c>
      <c r="J110" s="102"/>
      <c r="K110" s="102"/>
      <c r="L110" s="102">
        <v>328718000</v>
      </c>
      <c r="M110" s="102">
        <v>28688000</v>
      </c>
      <c r="N110" s="102">
        <v>430000000</v>
      </c>
      <c r="O110" s="102"/>
      <c r="P110" s="1" t="s">
        <v>208</v>
      </c>
    </row>
    <row r="111" spans="2:16" ht="15" customHeight="1" x14ac:dyDescent="0.25">
      <c r="B111" s="15" t="s">
        <v>240</v>
      </c>
      <c r="C111" s="15" t="s">
        <v>404</v>
      </c>
      <c r="D111" s="15" t="s">
        <v>124</v>
      </c>
      <c r="E111" s="15" t="s">
        <v>144</v>
      </c>
      <c r="F111" s="15" t="s">
        <v>173</v>
      </c>
      <c r="G111" s="15" t="s">
        <v>162</v>
      </c>
      <c r="H111" s="15" t="s">
        <v>40</v>
      </c>
      <c r="I111" s="15" t="s">
        <v>39</v>
      </c>
      <c r="J111" s="102"/>
      <c r="K111" s="102"/>
      <c r="L111" s="102"/>
      <c r="M111" s="102"/>
      <c r="N111" s="102">
        <v>2545000000</v>
      </c>
      <c r="O111" s="102"/>
      <c r="P111" s="1" t="s">
        <v>208</v>
      </c>
    </row>
    <row r="112" spans="2:16" ht="15" customHeight="1" x14ac:dyDescent="0.25">
      <c r="B112" s="15" t="s">
        <v>241</v>
      </c>
      <c r="C112" s="15" t="s">
        <v>370</v>
      </c>
      <c r="D112" s="15" t="s">
        <v>124</v>
      </c>
      <c r="E112" s="15" t="s">
        <v>144</v>
      </c>
      <c r="F112" s="15" t="s">
        <v>173</v>
      </c>
      <c r="G112" s="15" t="s">
        <v>162</v>
      </c>
      <c r="H112" s="15" t="s">
        <v>40</v>
      </c>
      <c r="I112" s="15" t="s">
        <v>39</v>
      </c>
      <c r="J112" s="102"/>
      <c r="K112" s="102">
        <v>30002500</v>
      </c>
      <c r="L112" s="102">
        <v>69699000</v>
      </c>
      <c r="M112" s="102">
        <v>69697000</v>
      </c>
      <c r="N112" s="102">
        <v>43400000</v>
      </c>
      <c r="O112" s="102"/>
      <c r="P112" s="1" t="s">
        <v>208</v>
      </c>
    </row>
    <row r="113" spans="2:16" ht="15" customHeight="1" x14ac:dyDescent="0.25">
      <c r="B113" s="15" t="s">
        <v>243</v>
      </c>
      <c r="C113" s="15" t="s">
        <v>372</v>
      </c>
      <c r="D113" s="15" t="s">
        <v>124</v>
      </c>
      <c r="E113" s="15" t="s">
        <v>144</v>
      </c>
      <c r="F113" s="15" t="s">
        <v>173</v>
      </c>
      <c r="G113" s="15" t="s">
        <v>162</v>
      </c>
      <c r="H113" s="15" t="s">
        <v>40</v>
      </c>
      <c r="I113" s="15" t="s">
        <v>39</v>
      </c>
      <c r="J113" s="102"/>
      <c r="K113" s="102"/>
      <c r="L113" s="102">
        <v>23748500</v>
      </c>
      <c r="M113" s="102">
        <v>23748500</v>
      </c>
      <c r="N113" s="102">
        <v>15500000</v>
      </c>
      <c r="O113" s="102"/>
      <c r="P113" s="1" t="s">
        <v>208</v>
      </c>
    </row>
    <row r="114" spans="2:16" ht="15" customHeight="1" x14ac:dyDescent="0.25">
      <c r="B114" s="15" t="s">
        <v>373</v>
      </c>
      <c r="C114" s="15" t="s">
        <v>374</v>
      </c>
      <c r="D114" s="15" t="s">
        <v>124</v>
      </c>
      <c r="E114" s="15" t="s">
        <v>144</v>
      </c>
      <c r="F114" s="15" t="s">
        <v>173</v>
      </c>
      <c r="G114" s="15" t="s">
        <v>162</v>
      </c>
      <c r="H114" s="15" t="s">
        <v>40</v>
      </c>
      <c r="I114" s="15" t="s">
        <v>39</v>
      </c>
      <c r="J114" s="102"/>
      <c r="K114" s="102"/>
      <c r="L114" s="102">
        <v>29200000</v>
      </c>
      <c r="M114" s="102">
        <v>28900000</v>
      </c>
      <c r="N114" s="102">
        <v>13600000</v>
      </c>
      <c r="O114" s="102"/>
      <c r="P114" s="1" t="s">
        <v>208</v>
      </c>
    </row>
    <row r="115" spans="2:16" ht="15" customHeight="1" x14ac:dyDescent="0.25">
      <c r="B115" s="15" t="s">
        <v>186</v>
      </c>
      <c r="C115" s="13" t="s">
        <v>375</v>
      </c>
      <c r="D115" s="15" t="s">
        <v>97</v>
      </c>
      <c r="E115" s="15" t="s">
        <v>103</v>
      </c>
      <c r="F115" s="15" t="s">
        <v>173</v>
      </c>
      <c r="G115" s="15" t="s">
        <v>165</v>
      </c>
      <c r="H115" s="15" t="s">
        <v>142</v>
      </c>
      <c r="I115" s="15" t="s">
        <v>100</v>
      </c>
      <c r="J115" s="102">
        <v>13220562630</v>
      </c>
      <c r="K115" s="102">
        <v>10661800950</v>
      </c>
      <c r="L115" s="102">
        <v>299897688</v>
      </c>
      <c r="M115" s="102">
        <v>333600000</v>
      </c>
      <c r="N115" s="102"/>
      <c r="O115" s="102"/>
      <c r="P115" s="1" t="s">
        <v>206</v>
      </c>
    </row>
    <row r="116" spans="2:16" ht="15" customHeight="1" x14ac:dyDescent="0.25">
      <c r="B116" s="15" t="s">
        <v>127</v>
      </c>
      <c r="C116" s="15" t="s">
        <v>392</v>
      </c>
      <c r="D116" s="15" t="s">
        <v>124</v>
      </c>
      <c r="E116" s="15" t="s">
        <v>123</v>
      </c>
      <c r="F116" s="15" t="s">
        <v>173</v>
      </c>
      <c r="G116" s="15" t="s">
        <v>166</v>
      </c>
      <c r="H116" s="15" t="s">
        <v>142</v>
      </c>
      <c r="I116" s="15" t="s">
        <v>77</v>
      </c>
      <c r="J116" s="102">
        <v>6222461000</v>
      </c>
      <c r="K116" s="102">
        <v>8476641000</v>
      </c>
      <c r="L116" s="102">
        <v>7515651000</v>
      </c>
      <c r="M116" s="102">
        <v>1847493000</v>
      </c>
      <c r="N116" s="102">
        <v>1224930000</v>
      </c>
      <c r="O116" s="102"/>
      <c r="P116" s="1" t="s">
        <v>207</v>
      </c>
    </row>
    <row r="117" spans="2:16" ht="15" customHeight="1" x14ac:dyDescent="0.25">
      <c r="B117" s="15" t="s">
        <v>376</v>
      </c>
      <c r="C117" s="15" t="s">
        <v>393</v>
      </c>
      <c r="D117" s="15" t="s">
        <v>124</v>
      </c>
      <c r="E117" s="15" t="s">
        <v>144</v>
      </c>
      <c r="F117" s="15" t="s">
        <v>173</v>
      </c>
      <c r="G117" s="15" t="s">
        <v>166</v>
      </c>
      <c r="H117" s="15" t="s">
        <v>142</v>
      </c>
      <c r="I117" s="15" t="s">
        <v>77</v>
      </c>
      <c r="J117" s="102"/>
      <c r="K117" s="102">
        <v>5511852000</v>
      </c>
      <c r="L117" s="102"/>
      <c r="M117" s="102"/>
      <c r="N117" s="102"/>
      <c r="O117" s="102"/>
      <c r="P117" s="1" t="s">
        <v>208</v>
      </c>
    </row>
    <row r="118" spans="2:16" ht="15" customHeight="1" x14ac:dyDescent="0.25">
      <c r="B118" s="15" t="s">
        <v>377</v>
      </c>
      <c r="C118" s="15" t="s">
        <v>394</v>
      </c>
      <c r="D118" s="15" t="s">
        <v>97</v>
      </c>
      <c r="E118" s="15" t="s">
        <v>103</v>
      </c>
      <c r="F118" s="15" t="s">
        <v>173</v>
      </c>
      <c r="G118" s="15" t="s">
        <v>161</v>
      </c>
      <c r="H118" s="15" t="s">
        <v>54</v>
      </c>
      <c r="I118" s="15" t="s">
        <v>39</v>
      </c>
      <c r="J118" s="102">
        <v>285300000</v>
      </c>
      <c r="K118" s="102">
        <v>212630000</v>
      </c>
      <c r="L118" s="102">
        <v>3743192176</v>
      </c>
      <c r="M118" s="102" t="s">
        <v>119</v>
      </c>
      <c r="N118" s="102">
        <v>2160214000</v>
      </c>
      <c r="O118" s="102"/>
      <c r="P118" s="1" t="s">
        <v>206</v>
      </c>
    </row>
    <row r="119" spans="2:16" ht="15" customHeight="1" x14ac:dyDescent="0.25">
      <c r="B119" s="15" t="s">
        <v>395</v>
      </c>
      <c r="C119" s="15" t="s">
        <v>405</v>
      </c>
      <c r="D119" s="15" t="s">
        <v>124</v>
      </c>
      <c r="E119" s="15" t="s">
        <v>123</v>
      </c>
      <c r="F119" s="15" t="s">
        <v>173</v>
      </c>
      <c r="G119" s="15" t="s">
        <v>160</v>
      </c>
      <c r="H119" s="15" t="s">
        <v>54</v>
      </c>
      <c r="I119" s="15" t="s">
        <v>41</v>
      </c>
      <c r="J119" s="102"/>
      <c r="K119" s="102"/>
      <c r="L119" s="102"/>
      <c r="M119" s="102">
        <v>519951000</v>
      </c>
      <c r="N119" s="102"/>
      <c r="O119" s="102"/>
      <c r="P119" s="1" t="s">
        <v>207</v>
      </c>
    </row>
    <row r="120" spans="2:16" ht="15" customHeight="1" x14ac:dyDescent="0.25">
      <c r="B120" s="15" t="s">
        <v>391</v>
      </c>
      <c r="C120" s="15" t="s">
        <v>385</v>
      </c>
      <c r="D120" s="15" t="s">
        <v>124</v>
      </c>
      <c r="E120" s="15" t="s">
        <v>123</v>
      </c>
      <c r="F120" s="15" t="s">
        <v>173</v>
      </c>
      <c r="G120" s="15" t="s">
        <v>166</v>
      </c>
      <c r="H120" s="15" t="s">
        <v>54</v>
      </c>
      <c r="I120" s="15" t="s">
        <v>77</v>
      </c>
      <c r="J120" s="102">
        <v>2832597000</v>
      </c>
      <c r="K120" s="102">
        <v>16052926950</v>
      </c>
      <c r="L120" s="102">
        <v>19080758000</v>
      </c>
      <c r="M120" s="102">
        <v>18455688061</v>
      </c>
      <c r="N120" s="102">
        <v>6212794318</v>
      </c>
      <c r="O120" s="102"/>
      <c r="P120" s="1" t="s">
        <v>207</v>
      </c>
    </row>
    <row r="121" spans="2:16" ht="15" customHeight="1" x14ac:dyDescent="0.25">
      <c r="B121" s="15" t="s">
        <v>125</v>
      </c>
      <c r="C121" s="15" t="s">
        <v>386</v>
      </c>
      <c r="D121" s="15" t="s">
        <v>124</v>
      </c>
      <c r="E121" s="15" t="s">
        <v>123</v>
      </c>
      <c r="F121" s="15" t="s">
        <v>173</v>
      </c>
      <c r="G121" s="15" t="s">
        <v>166</v>
      </c>
      <c r="H121" s="15" t="s">
        <v>54</v>
      </c>
      <c r="I121" s="15" t="s">
        <v>77</v>
      </c>
      <c r="J121" s="102"/>
      <c r="K121" s="102"/>
      <c r="L121" s="102">
        <v>520940000</v>
      </c>
      <c r="M121" s="102"/>
      <c r="N121" s="102"/>
      <c r="O121" s="102"/>
      <c r="P121" s="1" t="s">
        <v>207</v>
      </c>
    </row>
    <row r="122" spans="2:16" ht="15" customHeight="1" x14ac:dyDescent="0.25">
      <c r="B122" s="15" t="s">
        <v>126</v>
      </c>
      <c r="C122" s="15" t="s">
        <v>386</v>
      </c>
      <c r="D122" s="15" t="s">
        <v>124</v>
      </c>
      <c r="E122" s="15" t="s">
        <v>123</v>
      </c>
      <c r="F122" s="15" t="s">
        <v>173</v>
      </c>
      <c r="G122" s="15" t="s">
        <v>166</v>
      </c>
      <c r="H122" s="15" t="s">
        <v>54</v>
      </c>
      <c r="I122" s="15" t="s">
        <v>77</v>
      </c>
      <c r="J122" s="102">
        <v>1787093000</v>
      </c>
      <c r="K122" s="102"/>
      <c r="L122" s="102"/>
      <c r="M122" s="102">
        <v>822621000</v>
      </c>
      <c r="N122" s="102">
        <v>144950000</v>
      </c>
      <c r="O122" s="102"/>
      <c r="P122" s="1" t="s">
        <v>207</v>
      </c>
    </row>
    <row r="123" spans="2:16" ht="15" customHeight="1" x14ac:dyDescent="0.25">
      <c r="B123" s="15" t="s">
        <v>129</v>
      </c>
      <c r="C123" s="15" t="s">
        <v>387</v>
      </c>
      <c r="D123" s="15" t="s">
        <v>124</v>
      </c>
      <c r="E123" s="15" t="s">
        <v>123</v>
      </c>
      <c r="F123" s="15" t="s">
        <v>173</v>
      </c>
      <c r="G123" s="15" t="s">
        <v>165</v>
      </c>
      <c r="H123" s="15" t="s">
        <v>54</v>
      </c>
      <c r="I123" s="15" t="s">
        <v>100</v>
      </c>
      <c r="J123" s="102">
        <v>356300000</v>
      </c>
      <c r="K123" s="102"/>
      <c r="L123" s="102">
        <v>350000000</v>
      </c>
      <c r="M123" s="102">
        <v>370356800</v>
      </c>
      <c r="N123" s="102">
        <v>334086000</v>
      </c>
      <c r="O123" s="102"/>
      <c r="P123" s="1" t="s">
        <v>207</v>
      </c>
    </row>
    <row r="124" spans="2:16" ht="15" customHeight="1" x14ac:dyDescent="0.25">
      <c r="B124" s="15" t="s">
        <v>128</v>
      </c>
      <c r="C124" s="15" t="s">
        <v>388</v>
      </c>
      <c r="D124" s="15" t="s">
        <v>124</v>
      </c>
      <c r="E124" s="15" t="s">
        <v>123</v>
      </c>
      <c r="F124" s="15" t="s">
        <v>173</v>
      </c>
      <c r="G124" s="15" t="s">
        <v>165</v>
      </c>
      <c r="H124" s="15" t="s">
        <v>54</v>
      </c>
      <c r="I124" s="15" t="s">
        <v>77</v>
      </c>
      <c r="J124" s="102">
        <v>90580000</v>
      </c>
      <c r="K124" s="102"/>
      <c r="L124" s="102"/>
      <c r="M124" s="102"/>
      <c r="N124" s="102"/>
      <c r="O124" s="102"/>
      <c r="P124" s="1" t="s">
        <v>207</v>
      </c>
    </row>
    <row r="125" spans="2:16" ht="15" customHeight="1" x14ac:dyDescent="0.25">
      <c r="B125" s="15" t="s">
        <v>131</v>
      </c>
      <c r="C125" s="15" t="s">
        <v>284</v>
      </c>
      <c r="D125" s="15" t="s">
        <v>124</v>
      </c>
      <c r="E125" s="15" t="s">
        <v>123</v>
      </c>
      <c r="F125" s="15" t="s">
        <v>173</v>
      </c>
      <c r="G125" s="15" t="s">
        <v>161</v>
      </c>
      <c r="H125" s="15" t="s">
        <v>54</v>
      </c>
      <c r="I125" s="15" t="s">
        <v>91</v>
      </c>
      <c r="J125" s="102"/>
      <c r="K125" s="102"/>
      <c r="L125" s="102">
        <v>410000000</v>
      </c>
      <c r="M125" s="102"/>
      <c r="N125" s="102"/>
      <c r="O125" s="102"/>
      <c r="P125" s="1" t="s">
        <v>207</v>
      </c>
    </row>
    <row r="126" spans="2:16" ht="15" customHeight="1" x14ac:dyDescent="0.25">
      <c r="B126" s="15" t="s">
        <v>132</v>
      </c>
      <c r="C126" s="15" t="s">
        <v>283</v>
      </c>
      <c r="D126" s="15" t="s">
        <v>124</v>
      </c>
      <c r="E126" s="15" t="s">
        <v>123</v>
      </c>
      <c r="F126" s="15" t="s">
        <v>173</v>
      </c>
      <c r="G126" s="15" t="s">
        <v>161</v>
      </c>
      <c r="H126" s="15" t="s">
        <v>54</v>
      </c>
      <c r="I126" s="15" t="s">
        <v>91</v>
      </c>
      <c r="J126" s="102">
        <v>70000000</v>
      </c>
      <c r="K126" s="102"/>
      <c r="L126" s="102"/>
      <c r="M126" s="102"/>
      <c r="N126" s="102"/>
      <c r="O126" s="102"/>
      <c r="P126" s="1" t="s">
        <v>207</v>
      </c>
    </row>
    <row r="127" spans="2:16" ht="15" customHeight="1" x14ac:dyDescent="0.25">
      <c r="B127" s="15" t="s">
        <v>133</v>
      </c>
      <c r="C127" s="15" t="s">
        <v>282</v>
      </c>
      <c r="D127" s="15" t="s">
        <v>124</v>
      </c>
      <c r="E127" s="15" t="s">
        <v>123</v>
      </c>
      <c r="F127" s="15" t="s">
        <v>173</v>
      </c>
      <c r="G127" s="15" t="s">
        <v>161</v>
      </c>
      <c r="H127" s="15" t="s">
        <v>54</v>
      </c>
      <c r="I127" s="15" t="s">
        <v>91</v>
      </c>
      <c r="J127" s="102"/>
      <c r="K127" s="102"/>
      <c r="L127" s="102"/>
      <c r="M127" s="102"/>
      <c r="N127" s="102">
        <v>149880000</v>
      </c>
      <c r="O127" s="102"/>
      <c r="P127" s="1" t="s">
        <v>207</v>
      </c>
    </row>
    <row r="128" spans="2:16" ht="15" customHeight="1" x14ac:dyDescent="0.25">
      <c r="B128" s="15" t="s">
        <v>145</v>
      </c>
      <c r="C128" s="15" t="s">
        <v>281</v>
      </c>
      <c r="D128" s="15" t="s">
        <v>124</v>
      </c>
      <c r="E128" s="15" t="s">
        <v>144</v>
      </c>
      <c r="F128" s="15" t="s">
        <v>173</v>
      </c>
      <c r="G128" s="15" t="s">
        <v>172</v>
      </c>
      <c r="H128" s="15" t="s">
        <v>54</v>
      </c>
      <c r="I128" s="15" t="s">
        <v>77</v>
      </c>
      <c r="J128" s="102"/>
      <c r="K128" s="102">
        <v>727848500</v>
      </c>
      <c r="L128" s="102"/>
      <c r="M128" s="102"/>
      <c r="N128" s="102"/>
      <c r="O128" s="102"/>
      <c r="P128" s="1" t="s">
        <v>208</v>
      </c>
    </row>
    <row r="129" spans="2:16" ht="15" customHeight="1" x14ac:dyDescent="0.25">
      <c r="B129" s="15" t="s">
        <v>389</v>
      </c>
      <c r="C129" s="15" t="s">
        <v>280</v>
      </c>
      <c r="D129" s="15" t="s">
        <v>124</v>
      </c>
      <c r="E129" s="15" t="s">
        <v>144</v>
      </c>
      <c r="F129" s="15" t="s">
        <v>173</v>
      </c>
      <c r="G129" s="15" t="s">
        <v>172</v>
      </c>
      <c r="H129" s="15" t="s">
        <v>54</v>
      </c>
      <c r="I129" s="15" t="s">
        <v>77</v>
      </c>
      <c r="J129" s="102"/>
      <c r="K129" s="102">
        <v>3116798500</v>
      </c>
      <c r="L129" s="102"/>
      <c r="M129" s="102"/>
      <c r="N129" s="102"/>
      <c r="O129" s="102"/>
      <c r="P129" s="1" t="s">
        <v>208</v>
      </c>
    </row>
    <row r="130" spans="2:16" ht="15" customHeight="1" x14ac:dyDescent="0.25">
      <c r="B130" s="15" t="s">
        <v>146</v>
      </c>
      <c r="C130" s="15" t="s">
        <v>279</v>
      </c>
      <c r="D130" s="15" t="s">
        <v>124</v>
      </c>
      <c r="E130" s="15" t="s">
        <v>144</v>
      </c>
      <c r="F130" s="15" t="s">
        <v>173</v>
      </c>
      <c r="G130" s="15" t="s">
        <v>172</v>
      </c>
      <c r="H130" s="15" t="s">
        <v>54</v>
      </c>
      <c r="I130" s="15" t="s">
        <v>77</v>
      </c>
      <c r="J130" s="102"/>
      <c r="K130" s="102">
        <v>980452000</v>
      </c>
      <c r="L130" s="102">
        <v>6725847500</v>
      </c>
      <c r="M130" s="102">
        <v>6072129500</v>
      </c>
      <c r="N130" s="102">
        <v>2698350000</v>
      </c>
      <c r="O130" s="102"/>
      <c r="P130" s="1" t="s">
        <v>208</v>
      </c>
    </row>
    <row r="131" spans="2:16" ht="15" customHeight="1" x14ac:dyDescent="0.25">
      <c r="B131" s="15" t="s">
        <v>390</v>
      </c>
      <c r="C131" s="15" t="s">
        <v>397</v>
      </c>
      <c r="D131" s="15" t="s">
        <v>124</v>
      </c>
      <c r="E131" s="15" t="s">
        <v>144</v>
      </c>
      <c r="F131" s="15" t="s">
        <v>173</v>
      </c>
      <c r="G131" s="15" t="s">
        <v>165</v>
      </c>
      <c r="H131" s="15" t="s">
        <v>54</v>
      </c>
      <c r="I131" s="15" t="s">
        <v>100</v>
      </c>
      <c r="J131" s="102"/>
      <c r="K131" s="102"/>
      <c r="L131" s="102">
        <v>3881175000</v>
      </c>
      <c r="M131" s="102">
        <v>3878324250</v>
      </c>
      <c r="N131" s="102">
        <v>121875000</v>
      </c>
      <c r="O131" s="102"/>
      <c r="P131" s="1" t="s">
        <v>208</v>
      </c>
    </row>
    <row r="132" spans="2:16" ht="15" customHeight="1" x14ac:dyDescent="0.25">
      <c r="B132" s="15" t="s">
        <v>149</v>
      </c>
      <c r="C132" s="15" t="s">
        <v>398</v>
      </c>
      <c r="D132" s="15" t="s">
        <v>124</v>
      </c>
      <c r="E132" s="15" t="s">
        <v>144</v>
      </c>
      <c r="F132" s="15" t="s">
        <v>173</v>
      </c>
      <c r="G132" s="15" t="s">
        <v>165</v>
      </c>
      <c r="H132" s="15" t="s">
        <v>54</v>
      </c>
      <c r="I132" s="15" t="s">
        <v>100</v>
      </c>
      <c r="J132" s="102"/>
      <c r="K132" s="102"/>
      <c r="L132" s="102">
        <v>19109000</v>
      </c>
      <c r="M132" s="102">
        <v>19109000</v>
      </c>
      <c r="N132" s="102">
        <v>25850000</v>
      </c>
      <c r="O132" s="102"/>
      <c r="P132" s="1" t="s">
        <v>208</v>
      </c>
    </row>
    <row r="133" spans="2:16" ht="15" customHeight="1" x14ac:dyDescent="0.25">
      <c r="B133" s="15" t="s">
        <v>399</v>
      </c>
      <c r="C133" s="15" t="s">
        <v>278</v>
      </c>
      <c r="D133" s="15" t="s">
        <v>124</v>
      </c>
      <c r="E133" s="15" t="s">
        <v>144</v>
      </c>
      <c r="F133" s="15" t="s">
        <v>173</v>
      </c>
      <c r="G133" s="15" t="s">
        <v>161</v>
      </c>
      <c r="H133" s="15" t="s">
        <v>54</v>
      </c>
      <c r="I133" s="15" t="s">
        <v>91</v>
      </c>
      <c r="J133" s="102"/>
      <c r="K133" s="102">
        <v>114340100</v>
      </c>
      <c r="L133" s="102">
        <v>178822000</v>
      </c>
      <c r="M133" s="102">
        <v>168441000</v>
      </c>
      <c r="N133" s="102">
        <v>81900000</v>
      </c>
      <c r="O133" s="102"/>
      <c r="P133" s="1" t="s">
        <v>208</v>
      </c>
    </row>
    <row r="134" spans="2:16" ht="15" customHeight="1" x14ac:dyDescent="0.25">
      <c r="B134" s="15" t="s">
        <v>189</v>
      </c>
      <c r="C134" s="15" t="s">
        <v>98</v>
      </c>
      <c r="D134" s="15" t="s">
        <v>99</v>
      </c>
      <c r="E134" s="15" t="s">
        <v>103</v>
      </c>
      <c r="F134" s="15" t="s">
        <v>173</v>
      </c>
      <c r="G134" s="15" t="s">
        <v>162</v>
      </c>
      <c r="H134" s="15" t="s">
        <v>40</v>
      </c>
      <c r="I134" s="15" t="s">
        <v>39</v>
      </c>
      <c r="J134" s="102">
        <v>725724000</v>
      </c>
      <c r="K134" s="102">
        <f>329723500+240073500</f>
        <v>569797000</v>
      </c>
      <c r="L134" s="102">
        <v>1398857854</v>
      </c>
      <c r="M134" s="102">
        <v>1679630000</v>
      </c>
      <c r="N134" s="102">
        <v>601430700</v>
      </c>
      <c r="O134" s="102"/>
      <c r="P134" s="1" t="s">
        <v>206</v>
      </c>
    </row>
  </sheetData>
  <autoFilter ref="B1:T134" xr:uid="{6E870E4D-1507-4A95-A956-75302DCFF04E}">
    <filterColumn colId="2">
      <filters>
        <filter val="state"/>
      </filters>
    </filterColumn>
  </autoFilter>
  <sortState xmlns:xlrd2="http://schemas.microsoft.com/office/spreadsheetml/2017/richdata2" ref="B2:O137">
    <sortCondition ref="D1:D137"/>
  </sortState>
  <dataValidations count="4">
    <dataValidation type="list" allowBlank="1" showInputMessage="1" showErrorMessage="1" sqref="H134" xr:uid="{519AAF7B-7A32-4738-B4F8-EECF28202DD6}">
      <formula1>"Yes, No"</formula1>
    </dataValidation>
    <dataValidation type="list" allowBlank="1" sqref="H135:H1004 H2:H133" xr:uid="{4B1D29B5-DBA5-4EF4-866F-BA547699B05F}">
      <formula1>"All,Subsistence/artisanal,Industrial"</formula1>
    </dataValidation>
    <dataValidation type="list" allowBlank="1" sqref="I135:I1004 I4:I133 I2" xr:uid="{28364CC4-51BA-459D-A0A2-8379A20763DB}">
      <formula1>"Fishers (captain and/or crew),Owners,Both (owner -operator),No individual recipient"</formula1>
    </dataValidation>
    <dataValidation type="list" allowBlank="1" showInputMessage="1" showErrorMessage="1" sqref="G39:G63 G32:G36 F32:F55" xr:uid="{7FEF5A7E-98C3-4339-9199-428400FA5681}">
      <formula1>#REF!</formula1>
    </dataValidation>
  </dataValidation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95329-B033-47C6-9465-3B231FEF1F8F}">
  <dimension ref="A1:Z169"/>
  <sheetViews>
    <sheetView zoomScaleNormal="100" workbookViewId="0">
      <selection activeCell="C35" sqref="C35"/>
    </sheetView>
  </sheetViews>
  <sheetFormatPr defaultColWidth="8.7109375" defaultRowHeight="15" x14ac:dyDescent="0.25"/>
  <cols>
    <col min="1" max="1" width="53" customWidth="1"/>
    <col min="2" max="2" width="18.7109375" style="46" customWidth="1"/>
    <col min="3" max="3" width="17.7109375" style="46" customWidth="1"/>
    <col min="4" max="4" width="19.7109375" style="46" customWidth="1"/>
    <col min="5" max="5" width="20.7109375" style="46" customWidth="1"/>
    <col min="6" max="6" width="20" style="46" customWidth="1"/>
    <col min="7" max="7" width="20.140625" style="46" customWidth="1"/>
    <col min="8" max="8" width="8.7109375" style="31"/>
    <col min="9" max="9" width="14.28515625" customWidth="1"/>
    <col min="10" max="10" width="18.42578125" customWidth="1"/>
    <col min="11" max="11" width="13.42578125" customWidth="1"/>
    <col min="12" max="12" width="12.28515625" customWidth="1"/>
    <col min="13" max="13" width="15.28515625" customWidth="1"/>
    <col min="14" max="14" width="12.28515625" customWidth="1"/>
    <col min="15" max="15" width="9.140625" bestFit="1" customWidth="1"/>
  </cols>
  <sheetData>
    <row r="1" spans="1:25" s="1" customFormat="1" x14ac:dyDescent="0.25">
      <c r="A1" s="125" t="s">
        <v>215</v>
      </c>
      <c r="B1" s="126"/>
      <c r="C1" s="126"/>
      <c r="D1" s="126"/>
      <c r="E1" s="126"/>
      <c r="F1" s="126"/>
      <c r="G1" s="127"/>
      <c r="H1" s="31"/>
      <c r="I1" s="128" t="s">
        <v>210</v>
      </c>
      <c r="J1" s="128"/>
      <c r="K1" s="128"/>
      <c r="L1" s="128"/>
      <c r="M1" s="128"/>
      <c r="N1" s="128"/>
    </row>
    <row r="2" spans="1:25" s="1" customFormat="1" x14ac:dyDescent="0.25">
      <c r="A2" s="69" t="s">
        <v>190</v>
      </c>
      <c r="B2" s="65">
        <v>2015</v>
      </c>
      <c r="C2" s="65">
        <v>2016</v>
      </c>
      <c r="D2" s="65">
        <v>2017</v>
      </c>
      <c r="E2" s="65">
        <v>2018</v>
      </c>
      <c r="F2" s="65">
        <v>2019</v>
      </c>
      <c r="G2" s="66">
        <v>2020</v>
      </c>
      <c r="H2" s="31"/>
      <c r="I2" s="114">
        <v>2015</v>
      </c>
      <c r="J2" s="65">
        <v>2016</v>
      </c>
      <c r="K2" s="65">
        <v>2017</v>
      </c>
      <c r="L2" s="65">
        <v>2018</v>
      </c>
      <c r="M2" s="65">
        <v>2019</v>
      </c>
      <c r="N2" s="66">
        <v>2020</v>
      </c>
      <c r="O2" s="40"/>
      <c r="Q2" s="5"/>
      <c r="T2" s="70">
        <v>2015</v>
      </c>
      <c r="U2" s="70">
        <v>2016</v>
      </c>
      <c r="V2" s="70">
        <v>2017</v>
      </c>
      <c r="W2" s="70">
        <v>2018</v>
      </c>
      <c r="X2" s="70">
        <v>2019</v>
      </c>
      <c r="Y2" s="70">
        <v>2020</v>
      </c>
    </row>
    <row r="3" spans="1:25" x14ac:dyDescent="0.25">
      <c r="A3" s="64" t="s">
        <v>67</v>
      </c>
      <c r="B3" s="72">
        <v>168083955000</v>
      </c>
      <c r="C3" s="73">
        <v>137500000000</v>
      </c>
      <c r="D3" s="73">
        <v>1107147819000</v>
      </c>
      <c r="E3" s="73">
        <v>1505106950000</v>
      </c>
      <c r="F3" s="73">
        <v>2257026650000</v>
      </c>
      <c r="G3" s="74">
        <v>1829956500000</v>
      </c>
      <c r="I3" s="111">
        <f>B3/$T$3</f>
        <v>12184411.380935121</v>
      </c>
      <c r="J3" s="112">
        <f>C3/$U$3</f>
        <v>10241322.80649486</v>
      </c>
      <c r="K3" s="112">
        <f>D3/$V$3</f>
        <v>81720388.175376445</v>
      </c>
      <c r="L3" s="112">
        <f>E3/$W$3</f>
        <v>103936672.19114701</v>
      </c>
      <c r="M3" s="112">
        <f>F3/$X$3</f>
        <v>162364337.0980505</v>
      </c>
      <c r="N3" s="113">
        <f>G3/$Y$3</f>
        <v>125951992.56659095</v>
      </c>
      <c r="O3" s="30"/>
      <c r="P3" s="30"/>
      <c r="Q3" s="14"/>
      <c r="T3" s="71">
        <v>13795</v>
      </c>
      <c r="U3" s="71">
        <v>13426</v>
      </c>
      <c r="V3" s="71">
        <v>13548</v>
      </c>
      <c r="W3" s="71">
        <v>14481</v>
      </c>
      <c r="X3" s="71">
        <v>13901</v>
      </c>
      <c r="Y3" s="71">
        <v>14529</v>
      </c>
    </row>
    <row r="4" spans="1:25" x14ac:dyDescent="0.25">
      <c r="A4" s="60" t="s">
        <v>11</v>
      </c>
      <c r="B4" s="75" t="s">
        <v>143</v>
      </c>
      <c r="C4" s="76" t="s">
        <v>143</v>
      </c>
      <c r="D4" s="77">
        <v>877701350000</v>
      </c>
      <c r="E4" s="77">
        <v>1270518650000</v>
      </c>
      <c r="F4" s="77">
        <v>2257026650000</v>
      </c>
      <c r="G4" s="78">
        <v>1829956500000</v>
      </c>
      <c r="I4" s="93"/>
      <c r="J4" s="94"/>
      <c r="K4" s="94">
        <f t="shared" ref="K4:K38" si="0">D4/$V$3</f>
        <v>64784569.678181283</v>
      </c>
      <c r="L4" s="94">
        <f t="shared" ref="L4:L38" si="1">E4/$W$3</f>
        <v>87736941.509564251</v>
      </c>
      <c r="M4" s="94">
        <f t="shared" ref="M4:M38" si="2">F4/$X$3</f>
        <v>162364337.0980505</v>
      </c>
      <c r="N4" s="95">
        <f t="shared" ref="N4:N38" si="3">G4/$Y$3</f>
        <v>125951992.56659095</v>
      </c>
      <c r="O4" s="30"/>
      <c r="P4" s="30"/>
      <c r="Q4" s="14"/>
      <c r="T4" s="1"/>
      <c r="U4" s="1"/>
      <c r="V4" s="1"/>
      <c r="W4" s="1"/>
      <c r="X4" s="1"/>
      <c r="Y4" s="1"/>
    </row>
    <row r="5" spans="1:25" x14ac:dyDescent="0.25">
      <c r="A5" s="60" t="s">
        <v>68</v>
      </c>
      <c r="B5" s="75" t="s">
        <v>143</v>
      </c>
      <c r="C5" s="76" t="s">
        <v>143</v>
      </c>
      <c r="D5" s="76" t="s">
        <v>143</v>
      </c>
      <c r="E5" s="76" t="s">
        <v>143</v>
      </c>
      <c r="F5" s="76" t="s">
        <v>143</v>
      </c>
      <c r="G5" s="79" t="s">
        <v>143</v>
      </c>
      <c r="I5" s="93"/>
      <c r="J5" s="94"/>
      <c r="K5" s="94"/>
      <c r="L5" s="94"/>
      <c r="M5" s="94"/>
      <c r="N5" s="95"/>
      <c r="O5" s="30"/>
      <c r="P5" s="30"/>
      <c r="Q5" s="14"/>
      <c r="T5" s="1"/>
      <c r="U5" s="1"/>
      <c r="V5" s="1"/>
      <c r="W5" s="1"/>
      <c r="X5" s="1"/>
      <c r="Y5" s="1"/>
    </row>
    <row r="6" spans="1:25" x14ac:dyDescent="0.25">
      <c r="A6" s="67" t="s">
        <v>29</v>
      </c>
      <c r="B6" s="80" t="s">
        <v>143</v>
      </c>
      <c r="C6" s="81" t="s">
        <v>143</v>
      </c>
      <c r="D6" s="81" t="s">
        <v>143</v>
      </c>
      <c r="E6" s="81" t="s">
        <v>143</v>
      </c>
      <c r="F6" s="81" t="s">
        <v>143</v>
      </c>
      <c r="G6" s="82" t="s">
        <v>143</v>
      </c>
      <c r="I6" s="93"/>
      <c r="J6" s="94"/>
      <c r="K6" s="94"/>
      <c r="L6" s="94"/>
      <c r="M6" s="94"/>
      <c r="N6" s="95"/>
      <c r="O6" s="30"/>
      <c r="P6" s="30"/>
      <c r="Q6" s="14"/>
      <c r="T6" s="1"/>
      <c r="U6" s="1"/>
      <c r="V6" s="1"/>
      <c r="W6" s="1"/>
      <c r="X6" s="1"/>
      <c r="Y6" s="1"/>
    </row>
    <row r="7" spans="1:25" x14ac:dyDescent="0.25">
      <c r="A7" s="67" t="s">
        <v>70</v>
      </c>
      <c r="B7" s="80" t="s">
        <v>143</v>
      </c>
      <c r="C7" s="81" t="s">
        <v>143</v>
      </c>
      <c r="D7" s="81" t="s">
        <v>143</v>
      </c>
      <c r="E7" s="81" t="s">
        <v>143</v>
      </c>
      <c r="F7" s="81" t="s">
        <v>143</v>
      </c>
      <c r="G7" s="82" t="s">
        <v>143</v>
      </c>
      <c r="I7" s="93"/>
      <c r="J7" s="94"/>
      <c r="K7" s="94"/>
      <c r="L7" s="94"/>
      <c r="M7" s="94"/>
      <c r="N7" s="95"/>
      <c r="O7" s="30"/>
      <c r="P7" s="30"/>
      <c r="Q7" s="14"/>
      <c r="T7" s="1"/>
      <c r="U7" s="1"/>
      <c r="V7" s="1"/>
      <c r="W7" s="1"/>
      <c r="X7" s="1"/>
      <c r="Y7" s="1"/>
    </row>
    <row r="8" spans="1:25" x14ac:dyDescent="0.25">
      <c r="A8" s="60" t="s">
        <v>71</v>
      </c>
      <c r="B8" s="83">
        <v>168083955000</v>
      </c>
      <c r="C8" s="84">
        <v>137500000000</v>
      </c>
      <c r="D8" s="84">
        <v>138394570000</v>
      </c>
      <c r="E8" s="84">
        <v>142517000000</v>
      </c>
      <c r="F8" s="76" t="s">
        <v>143</v>
      </c>
      <c r="G8" s="79" t="s">
        <v>143</v>
      </c>
      <c r="I8" s="93">
        <f t="shared" ref="I8:I38" si="4">B8/$T$3</f>
        <v>12184411.380935121</v>
      </c>
      <c r="J8" s="94">
        <f t="shared" ref="J8:J38" si="5">C8/$U$3</f>
        <v>10241322.80649486</v>
      </c>
      <c r="K8" s="94">
        <f t="shared" si="0"/>
        <v>10215129.170357248</v>
      </c>
      <c r="L8" s="94">
        <f t="shared" si="1"/>
        <v>9841654.5818658937</v>
      </c>
      <c r="M8" s="94"/>
      <c r="N8" s="95"/>
      <c r="O8" s="30"/>
      <c r="P8" s="30"/>
      <c r="Q8" s="14"/>
      <c r="T8" s="1"/>
      <c r="U8" s="1"/>
      <c r="V8" s="1"/>
      <c r="W8" s="1"/>
      <c r="X8" s="1"/>
      <c r="Y8" s="1"/>
    </row>
    <row r="9" spans="1:25" x14ac:dyDescent="0.25">
      <c r="A9" s="67" t="s">
        <v>30</v>
      </c>
      <c r="B9" s="80">
        <v>161336725000</v>
      </c>
      <c r="C9" s="85">
        <v>137500000000</v>
      </c>
      <c r="D9" s="85">
        <v>137500000000</v>
      </c>
      <c r="E9" s="85">
        <v>137500000000</v>
      </c>
      <c r="F9" s="81" t="s">
        <v>143</v>
      </c>
      <c r="G9" s="82" t="s">
        <v>143</v>
      </c>
      <c r="I9" s="105">
        <f t="shared" si="4"/>
        <v>11695304.458137006</v>
      </c>
      <c r="J9" s="106">
        <f t="shared" si="5"/>
        <v>10241322.80649486</v>
      </c>
      <c r="K9" s="106">
        <f t="shared" si="0"/>
        <v>10149099.498080898</v>
      </c>
      <c r="L9" s="106">
        <f t="shared" si="1"/>
        <v>9495200.6076928396</v>
      </c>
      <c r="M9" s="94"/>
      <c r="N9" s="95"/>
      <c r="O9" s="30"/>
      <c r="P9" s="30"/>
      <c r="Q9" s="14"/>
      <c r="T9" s="1"/>
      <c r="U9" s="1"/>
      <c r="V9" s="1"/>
      <c r="W9" s="1"/>
      <c r="X9" s="1"/>
      <c r="Y9" s="1"/>
    </row>
    <row r="10" spans="1:25" x14ac:dyDescent="0.25">
      <c r="A10" s="67" t="s">
        <v>73</v>
      </c>
      <c r="B10" s="80" t="s">
        <v>143</v>
      </c>
      <c r="C10" s="81" t="s">
        <v>143</v>
      </c>
      <c r="D10" s="81" t="s">
        <v>143</v>
      </c>
      <c r="E10" s="81" t="s">
        <v>143</v>
      </c>
      <c r="F10" s="81" t="s">
        <v>143</v>
      </c>
      <c r="G10" s="82" t="s">
        <v>143</v>
      </c>
      <c r="I10" s="105"/>
      <c r="J10" s="106"/>
      <c r="K10" s="106"/>
      <c r="L10" s="106"/>
      <c r="M10" s="94"/>
      <c r="N10" s="95"/>
      <c r="O10" s="30"/>
      <c r="P10" s="30"/>
      <c r="Q10" s="14"/>
      <c r="T10" s="1"/>
      <c r="U10" s="1"/>
      <c r="V10" s="1"/>
      <c r="W10" s="1"/>
      <c r="X10" s="1"/>
      <c r="Y10" s="1"/>
    </row>
    <row r="11" spans="1:25" x14ac:dyDescent="0.25">
      <c r="A11" s="67" t="s">
        <v>74</v>
      </c>
      <c r="B11" s="80">
        <v>6747230000</v>
      </c>
      <c r="C11" s="81" t="s">
        <v>143</v>
      </c>
      <c r="D11" s="81">
        <v>894570000</v>
      </c>
      <c r="E11" s="81">
        <v>5017000000</v>
      </c>
      <c r="F11" s="81" t="s">
        <v>143</v>
      </c>
      <c r="G11" s="82" t="s">
        <v>143</v>
      </c>
      <c r="I11" s="105">
        <f t="shared" si="4"/>
        <v>489106.92279811524</v>
      </c>
      <c r="J11" s="106"/>
      <c r="K11" s="106">
        <f t="shared" si="0"/>
        <v>66029.672276350757</v>
      </c>
      <c r="L11" s="106">
        <f t="shared" si="1"/>
        <v>346453.97417305433</v>
      </c>
      <c r="M11" s="94"/>
      <c r="N11" s="95"/>
      <c r="O11" s="30"/>
      <c r="P11" s="30"/>
      <c r="Q11" s="14"/>
      <c r="T11" s="1"/>
      <c r="U11" s="1"/>
      <c r="V11" s="1"/>
      <c r="W11" s="1"/>
      <c r="X11" s="1"/>
      <c r="Y11" s="1"/>
    </row>
    <row r="12" spans="1:25" x14ac:dyDescent="0.25">
      <c r="A12" s="60" t="s">
        <v>75</v>
      </c>
      <c r="B12" s="75" t="s">
        <v>143</v>
      </c>
      <c r="C12" s="76" t="s">
        <v>143</v>
      </c>
      <c r="D12" s="84">
        <v>91051899000</v>
      </c>
      <c r="E12" s="84">
        <v>92071300000</v>
      </c>
      <c r="F12" s="76" t="s">
        <v>143</v>
      </c>
      <c r="G12" s="79" t="s">
        <v>143</v>
      </c>
      <c r="I12" s="93"/>
      <c r="J12" s="94"/>
      <c r="K12" s="94">
        <f t="shared" si="0"/>
        <v>6720689.3268379094</v>
      </c>
      <c r="L12" s="94">
        <f t="shared" si="1"/>
        <v>6358076.0997168701</v>
      </c>
      <c r="M12" s="94"/>
      <c r="N12" s="95"/>
      <c r="O12" s="30"/>
      <c r="P12" s="30"/>
      <c r="Q12" s="14"/>
      <c r="T12" s="1"/>
      <c r="U12" s="1"/>
      <c r="V12" s="1"/>
      <c r="W12" s="1"/>
      <c r="X12" s="1"/>
      <c r="Y12" s="1"/>
    </row>
    <row r="13" spans="1:25" x14ac:dyDescent="0.25">
      <c r="A13" s="67" t="s">
        <v>26</v>
      </c>
      <c r="B13" s="80" t="s">
        <v>143</v>
      </c>
      <c r="C13" s="81" t="s">
        <v>143</v>
      </c>
      <c r="D13" s="81" t="s">
        <v>143</v>
      </c>
      <c r="E13" s="81" t="s">
        <v>143</v>
      </c>
      <c r="F13" s="81" t="s">
        <v>143</v>
      </c>
      <c r="G13" s="82" t="s">
        <v>143</v>
      </c>
      <c r="I13" s="93"/>
      <c r="J13" s="94"/>
      <c r="K13" s="94"/>
      <c r="L13" s="94"/>
      <c r="M13" s="94"/>
      <c r="N13" s="95"/>
      <c r="O13" s="30"/>
      <c r="P13" s="30"/>
      <c r="Q13" s="14"/>
      <c r="T13" s="1"/>
      <c r="U13" s="1"/>
      <c r="V13" s="1"/>
      <c r="W13" s="1"/>
      <c r="X13" s="1"/>
      <c r="Y13" s="1"/>
    </row>
    <row r="14" spans="1:25" x14ac:dyDescent="0.25">
      <c r="A14" s="67" t="s">
        <v>27</v>
      </c>
      <c r="B14" s="80" t="s">
        <v>143</v>
      </c>
      <c r="C14" s="81" t="s">
        <v>143</v>
      </c>
      <c r="D14" s="81">
        <v>91051899000</v>
      </c>
      <c r="E14" s="81">
        <v>92071300000</v>
      </c>
      <c r="F14" s="81" t="s">
        <v>143</v>
      </c>
      <c r="G14" s="82" t="s">
        <v>143</v>
      </c>
      <c r="I14" s="93"/>
      <c r="J14" s="94"/>
      <c r="K14" s="106">
        <f t="shared" si="0"/>
        <v>6720689.3268379094</v>
      </c>
      <c r="L14" s="106">
        <f t="shared" si="1"/>
        <v>6358076.0997168701</v>
      </c>
      <c r="M14" s="94"/>
      <c r="N14" s="95"/>
      <c r="O14" s="30"/>
      <c r="P14" s="30"/>
      <c r="Q14" s="14"/>
      <c r="T14" s="1"/>
      <c r="U14" s="1"/>
      <c r="V14" s="1"/>
      <c r="W14" s="1"/>
      <c r="X14" s="1"/>
      <c r="Y14" s="1"/>
    </row>
    <row r="15" spans="1:25" x14ac:dyDescent="0.25">
      <c r="A15" s="60" t="s">
        <v>12</v>
      </c>
      <c r="B15" s="75" t="s">
        <v>143</v>
      </c>
      <c r="C15" s="76" t="s">
        <v>143</v>
      </c>
      <c r="D15" s="76" t="s">
        <v>143</v>
      </c>
      <c r="E15" s="76" t="s">
        <v>143</v>
      </c>
      <c r="F15" s="76" t="s">
        <v>143</v>
      </c>
      <c r="G15" s="79" t="s">
        <v>143</v>
      </c>
      <c r="I15" s="93"/>
      <c r="J15" s="94"/>
      <c r="K15" s="94"/>
      <c r="L15" s="94"/>
      <c r="M15" s="94"/>
      <c r="N15" s="95"/>
      <c r="O15" s="41"/>
      <c r="P15" s="30"/>
      <c r="Q15" s="1"/>
      <c r="T15" s="1"/>
      <c r="U15" s="1"/>
      <c r="V15" s="1"/>
      <c r="W15" s="1"/>
      <c r="X15" s="1"/>
      <c r="Y15" s="1"/>
    </row>
    <row r="16" spans="1:25" x14ac:dyDescent="0.25">
      <c r="A16" s="67" t="s">
        <v>25</v>
      </c>
      <c r="B16" s="80" t="s">
        <v>143</v>
      </c>
      <c r="C16" s="81" t="s">
        <v>143</v>
      </c>
      <c r="D16" s="81" t="s">
        <v>143</v>
      </c>
      <c r="E16" s="81" t="s">
        <v>143</v>
      </c>
      <c r="F16" s="81" t="s">
        <v>143</v>
      </c>
      <c r="G16" s="82" t="s">
        <v>143</v>
      </c>
      <c r="I16" s="93"/>
      <c r="J16" s="94"/>
      <c r="K16" s="94"/>
      <c r="L16" s="94"/>
      <c r="M16" s="94"/>
      <c r="N16" s="95"/>
      <c r="O16" s="1"/>
      <c r="Q16" s="1"/>
      <c r="T16" s="1"/>
      <c r="U16" s="1"/>
      <c r="V16" s="1"/>
      <c r="W16" s="1"/>
      <c r="X16" s="1"/>
      <c r="Y16" s="1"/>
    </row>
    <row r="17" spans="1:25" x14ac:dyDescent="0.25">
      <c r="A17" s="67" t="s">
        <v>227</v>
      </c>
      <c r="B17" s="80" t="s">
        <v>143</v>
      </c>
      <c r="C17" s="81" t="s">
        <v>143</v>
      </c>
      <c r="D17" s="81" t="s">
        <v>143</v>
      </c>
      <c r="E17" s="81" t="s">
        <v>143</v>
      </c>
      <c r="F17" s="81" t="s">
        <v>143</v>
      </c>
      <c r="G17" s="82" t="s">
        <v>143</v>
      </c>
      <c r="I17" s="93"/>
      <c r="J17" s="94"/>
      <c r="K17" s="94"/>
      <c r="L17" s="94"/>
      <c r="M17" s="94"/>
      <c r="N17" s="95"/>
      <c r="O17" s="40"/>
      <c r="Q17" s="1"/>
      <c r="T17" s="5"/>
      <c r="U17" s="5"/>
      <c r="V17" s="5"/>
      <c r="W17" s="5"/>
      <c r="X17" s="5"/>
      <c r="Y17" s="5"/>
    </row>
    <row r="18" spans="1:25" x14ac:dyDescent="0.25">
      <c r="A18" s="62" t="s">
        <v>14</v>
      </c>
      <c r="B18" s="86" t="s">
        <v>143</v>
      </c>
      <c r="C18" s="87" t="s">
        <v>143</v>
      </c>
      <c r="D18" s="87" t="s">
        <v>143</v>
      </c>
      <c r="E18" s="87" t="s">
        <v>143</v>
      </c>
      <c r="F18" s="87" t="s">
        <v>143</v>
      </c>
      <c r="G18" s="88" t="s">
        <v>143</v>
      </c>
      <c r="I18" s="93"/>
      <c r="J18" s="94"/>
      <c r="K18" s="94"/>
      <c r="L18" s="94"/>
      <c r="M18" s="94"/>
      <c r="N18" s="95"/>
      <c r="O18" s="30"/>
      <c r="Q18" s="1"/>
      <c r="T18" s="1"/>
      <c r="U18" s="1"/>
      <c r="V18" s="1"/>
      <c r="W18" s="1"/>
      <c r="X18" s="1"/>
      <c r="Y18" s="1"/>
    </row>
    <row r="19" spans="1:25" x14ac:dyDescent="0.25">
      <c r="A19" s="64" t="s">
        <v>6</v>
      </c>
      <c r="B19" s="72">
        <v>117562568626.10001</v>
      </c>
      <c r="C19" s="73">
        <v>112735361850</v>
      </c>
      <c r="D19" s="73">
        <v>2050203545000</v>
      </c>
      <c r="E19" s="73">
        <v>700298899850</v>
      </c>
      <c r="F19" s="73">
        <v>8755445698003</v>
      </c>
      <c r="G19" s="74">
        <v>136167404000</v>
      </c>
      <c r="I19" s="111">
        <f t="shared" si="4"/>
        <v>8522114.4346574843</v>
      </c>
      <c r="J19" s="112">
        <f t="shared" si="5"/>
        <v>8396794.4175480418</v>
      </c>
      <c r="K19" s="112">
        <f t="shared" si="0"/>
        <v>151328871.05107766</v>
      </c>
      <c r="L19" s="112">
        <f t="shared" si="1"/>
        <v>48359843.923071608</v>
      </c>
      <c r="M19" s="112">
        <f t="shared" si="2"/>
        <v>629842867.27595139</v>
      </c>
      <c r="N19" s="113">
        <f t="shared" si="3"/>
        <v>9372111.2258242145</v>
      </c>
      <c r="O19" s="30"/>
      <c r="Q19" s="1"/>
      <c r="T19" s="1"/>
      <c r="U19" s="1"/>
      <c r="V19" s="1"/>
      <c r="W19" s="1"/>
      <c r="X19" s="1"/>
      <c r="Y19" s="1"/>
    </row>
    <row r="20" spans="1:25" x14ac:dyDescent="0.25">
      <c r="A20" s="60" t="s">
        <v>5</v>
      </c>
      <c r="B20" s="75" t="s">
        <v>143</v>
      </c>
      <c r="C20" s="76" t="s">
        <v>143</v>
      </c>
      <c r="D20" s="76" t="s">
        <v>143</v>
      </c>
      <c r="E20" s="76" t="s">
        <v>143</v>
      </c>
      <c r="F20" s="76" t="s">
        <v>143</v>
      </c>
      <c r="G20" s="79" t="s">
        <v>143</v>
      </c>
      <c r="I20" s="93"/>
      <c r="J20" s="94"/>
      <c r="K20" s="94"/>
      <c r="L20" s="94"/>
      <c r="M20" s="94"/>
      <c r="N20" s="95"/>
      <c r="O20" s="30"/>
      <c r="Q20" s="1"/>
      <c r="T20" s="1"/>
      <c r="U20" s="1"/>
      <c r="V20" s="1"/>
      <c r="W20" s="1"/>
      <c r="X20" s="1"/>
      <c r="Y20" s="1"/>
    </row>
    <row r="21" spans="1:25" x14ac:dyDescent="0.25">
      <c r="A21" s="60" t="s">
        <v>7</v>
      </c>
      <c r="B21" s="83">
        <v>112802106167.70001</v>
      </c>
      <c r="C21" s="84">
        <v>20000000000</v>
      </c>
      <c r="D21" s="84">
        <v>1065992940200</v>
      </c>
      <c r="E21" s="84">
        <v>432132419800</v>
      </c>
      <c r="F21" s="84">
        <v>8445619674878</v>
      </c>
      <c r="G21" s="89">
        <v>113167404000</v>
      </c>
      <c r="I21" s="93">
        <f t="shared" si="4"/>
        <v>8177028.3557593338</v>
      </c>
      <c r="J21" s="94">
        <f t="shared" si="5"/>
        <v>1489646.9536719797</v>
      </c>
      <c r="K21" s="94">
        <f t="shared" si="0"/>
        <v>78682679.377029821</v>
      </c>
      <c r="L21" s="94">
        <f t="shared" si="1"/>
        <v>29841338.291554451</v>
      </c>
      <c r="M21" s="94">
        <f t="shared" si="2"/>
        <v>607554828.78051937</v>
      </c>
      <c r="N21" s="95">
        <f t="shared" si="3"/>
        <v>7789070.4109023334</v>
      </c>
      <c r="O21" s="30"/>
      <c r="Q21" s="1"/>
      <c r="T21" s="1"/>
      <c r="U21" s="1"/>
      <c r="V21" s="1"/>
      <c r="W21" s="1"/>
      <c r="X21" s="1"/>
      <c r="Y21" s="1"/>
    </row>
    <row r="22" spans="1:25" x14ac:dyDescent="0.25">
      <c r="A22" s="67" t="s">
        <v>21</v>
      </c>
      <c r="B22" s="80">
        <v>112802106167.70001</v>
      </c>
      <c r="C22" s="81">
        <v>20000000000</v>
      </c>
      <c r="D22" s="81">
        <v>1065992940200</v>
      </c>
      <c r="E22" s="81">
        <v>432132419800</v>
      </c>
      <c r="F22" s="81">
        <v>8445619674878</v>
      </c>
      <c r="G22" s="82">
        <v>113167404000</v>
      </c>
      <c r="I22" s="105">
        <f t="shared" si="4"/>
        <v>8177028.3557593338</v>
      </c>
      <c r="J22" s="106">
        <f t="shared" si="5"/>
        <v>1489646.9536719797</v>
      </c>
      <c r="K22" s="106">
        <f t="shared" si="0"/>
        <v>78682679.377029821</v>
      </c>
      <c r="L22" s="106">
        <f t="shared" si="1"/>
        <v>29841338.291554451</v>
      </c>
      <c r="M22" s="106">
        <f t="shared" si="2"/>
        <v>607554828.78051937</v>
      </c>
      <c r="N22" s="107">
        <f t="shared" si="3"/>
        <v>7789070.4109023334</v>
      </c>
      <c r="O22" s="30"/>
      <c r="Q22" s="1"/>
      <c r="T22" s="1"/>
      <c r="U22" s="1"/>
      <c r="V22" s="1"/>
      <c r="W22" s="1"/>
      <c r="X22" s="1"/>
      <c r="Y22" s="1"/>
    </row>
    <row r="23" spans="1:25" ht="17.25" x14ac:dyDescent="0.4">
      <c r="A23" s="68" t="s">
        <v>65</v>
      </c>
      <c r="B23" s="90">
        <v>112802106167.70001</v>
      </c>
      <c r="C23" s="91">
        <v>20000000000</v>
      </c>
      <c r="D23" s="91">
        <v>1065992940200</v>
      </c>
      <c r="E23" s="91">
        <v>432132419800</v>
      </c>
      <c r="F23" s="91">
        <v>8445619674878</v>
      </c>
      <c r="G23" s="92">
        <v>113167404000</v>
      </c>
      <c r="I23" s="108">
        <f t="shared" si="4"/>
        <v>8177028.3557593338</v>
      </c>
      <c r="J23" s="109">
        <f t="shared" si="5"/>
        <v>1489646.9536719797</v>
      </c>
      <c r="K23" s="109">
        <f t="shared" si="0"/>
        <v>78682679.377029821</v>
      </c>
      <c r="L23" s="109">
        <f t="shared" si="1"/>
        <v>29841338.291554451</v>
      </c>
      <c r="M23" s="109">
        <f t="shared" si="2"/>
        <v>607554828.78051937</v>
      </c>
      <c r="N23" s="110">
        <f t="shared" si="3"/>
        <v>7789070.4109023334</v>
      </c>
      <c r="O23" s="30"/>
      <c r="Q23" s="1"/>
      <c r="T23" s="1"/>
      <c r="U23" s="1"/>
      <c r="V23" s="1"/>
      <c r="W23" s="1"/>
      <c r="X23" s="1"/>
      <c r="Y23" s="1"/>
    </row>
    <row r="24" spans="1:25" x14ac:dyDescent="0.25">
      <c r="A24" s="68" t="s">
        <v>32</v>
      </c>
      <c r="B24" s="75" t="s">
        <v>143</v>
      </c>
      <c r="C24" s="76" t="s">
        <v>143</v>
      </c>
      <c r="D24" s="76" t="s">
        <v>143</v>
      </c>
      <c r="E24" s="76" t="s">
        <v>143</v>
      </c>
      <c r="F24" s="76" t="s">
        <v>143</v>
      </c>
      <c r="G24" s="79" t="s">
        <v>143</v>
      </c>
      <c r="I24" s="93"/>
      <c r="J24" s="94"/>
      <c r="K24" s="94"/>
      <c r="L24" s="94"/>
      <c r="M24" s="94"/>
      <c r="N24" s="95"/>
      <c r="O24" s="30"/>
      <c r="Q24" s="1"/>
      <c r="T24" s="1"/>
      <c r="U24" s="1"/>
      <c r="V24" s="1"/>
      <c r="W24" s="1"/>
      <c r="X24" s="1"/>
      <c r="Y24" s="1"/>
    </row>
    <row r="25" spans="1:25" x14ac:dyDescent="0.25">
      <c r="A25" s="67" t="s">
        <v>22</v>
      </c>
      <c r="B25" s="80" t="s">
        <v>143</v>
      </c>
      <c r="C25" s="81" t="s">
        <v>143</v>
      </c>
      <c r="D25" s="81" t="s">
        <v>143</v>
      </c>
      <c r="E25" s="81" t="s">
        <v>143</v>
      </c>
      <c r="F25" s="81" t="s">
        <v>143</v>
      </c>
      <c r="G25" s="82" t="s">
        <v>143</v>
      </c>
      <c r="I25" s="93"/>
      <c r="J25" s="94"/>
      <c r="K25" s="94"/>
      <c r="L25" s="94"/>
      <c r="M25" s="94"/>
      <c r="N25" s="95"/>
      <c r="O25" s="30"/>
      <c r="Q25" s="1"/>
      <c r="T25" s="1"/>
      <c r="U25" s="1"/>
      <c r="V25" s="1"/>
      <c r="W25" s="1"/>
      <c r="X25" s="1"/>
      <c r="Y25" s="1"/>
    </row>
    <row r="26" spans="1:25" x14ac:dyDescent="0.25">
      <c r="A26" s="68" t="s">
        <v>93</v>
      </c>
      <c r="B26" s="75" t="s">
        <v>143</v>
      </c>
      <c r="C26" s="76" t="s">
        <v>143</v>
      </c>
      <c r="D26" s="76" t="s">
        <v>143</v>
      </c>
      <c r="E26" s="76" t="s">
        <v>143</v>
      </c>
      <c r="F26" s="76" t="s">
        <v>143</v>
      </c>
      <c r="G26" s="79" t="s">
        <v>143</v>
      </c>
      <c r="I26" s="93"/>
      <c r="J26" s="94"/>
      <c r="K26" s="94"/>
      <c r="L26" s="94"/>
      <c r="M26" s="94"/>
      <c r="N26" s="95"/>
      <c r="O26" s="30"/>
      <c r="Q26" s="1"/>
      <c r="T26" s="1"/>
      <c r="U26" s="1"/>
      <c r="V26" s="1"/>
      <c r="W26" s="1"/>
      <c r="X26" s="1"/>
      <c r="Y26" s="1"/>
    </row>
    <row r="27" spans="1:25" x14ac:dyDescent="0.25">
      <c r="A27" s="68" t="s">
        <v>34</v>
      </c>
      <c r="B27" s="75" t="s">
        <v>143</v>
      </c>
      <c r="C27" s="76" t="s">
        <v>143</v>
      </c>
      <c r="D27" s="76" t="s">
        <v>143</v>
      </c>
      <c r="E27" s="76" t="s">
        <v>143</v>
      </c>
      <c r="F27" s="76" t="s">
        <v>143</v>
      </c>
      <c r="G27" s="79" t="s">
        <v>143</v>
      </c>
      <c r="I27" s="93"/>
      <c r="J27" s="94"/>
      <c r="K27" s="94"/>
      <c r="L27" s="94"/>
      <c r="M27" s="94"/>
      <c r="N27" s="95"/>
      <c r="O27" s="30"/>
      <c r="Q27" s="1"/>
      <c r="T27" s="1"/>
      <c r="U27" s="1"/>
      <c r="V27" s="1"/>
      <c r="W27" s="1"/>
      <c r="X27" s="1"/>
      <c r="Y27" s="1"/>
    </row>
    <row r="28" spans="1:25" x14ac:dyDescent="0.25">
      <c r="A28" s="60" t="s">
        <v>16</v>
      </c>
      <c r="B28" s="75" t="s">
        <v>143</v>
      </c>
      <c r="C28" s="76" t="s">
        <v>143</v>
      </c>
      <c r="D28" s="76" t="s">
        <v>143</v>
      </c>
      <c r="E28" s="76" t="s">
        <v>143</v>
      </c>
      <c r="F28" s="84">
        <v>1174653478</v>
      </c>
      <c r="G28" s="79" t="s">
        <v>143</v>
      </c>
      <c r="I28" s="93"/>
      <c r="J28" s="94"/>
      <c r="K28" s="94"/>
      <c r="L28" s="94"/>
      <c r="M28" s="94">
        <f t="shared" si="2"/>
        <v>84501.365225523346</v>
      </c>
      <c r="N28" s="95"/>
      <c r="O28" s="30"/>
      <c r="Q28" s="1"/>
      <c r="T28" s="1"/>
      <c r="U28" s="1"/>
      <c r="V28" s="1"/>
      <c r="W28" s="1"/>
      <c r="X28" s="1"/>
      <c r="Y28" s="1"/>
    </row>
    <row r="29" spans="1:25" x14ac:dyDescent="0.25">
      <c r="A29" s="67" t="s">
        <v>23</v>
      </c>
      <c r="B29" s="80" t="s">
        <v>143</v>
      </c>
      <c r="C29" s="81" t="s">
        <v>143</v>
      </c>
      <c r="D29" s="81" t="s">
        <v>143</v>
      </c>
      <c r="E29" s="81" t="s">
        <v>143</v>
      </c>
      <c r="F29" s="81">
        <v>1174653478</v>
      </c>
      <c r="G29" s="82" t="s">
        <v>143</v>
      </c>
      <c r="I29" s="93"/>
      <c r="J29" s="94"/>
      <c r="K29" s="94"/>
      <c r="L29" s="94"/>
      <c r="M29" s="106">
        <f t="shared" si="2"/>
        <v>84501.365225523346</v>
      </c>
      <c r="N29" s="95"/>
      <c r="O29" s="30"/>
      <c r="Q29" s="1"/>
      <c r="T29" s="1"/>
      <c r="U29" s="1"/>
      <c r="V29" s="1"/>
      <c r="W29" s="1"/>
      <c r="X29" s="1"/>
      <c r="Y29" s="1"/>
    </row>
    <row r="30" spans="1:25" x14ac:dyDescent="0.25">
      <c r="A30" s="67" t="s">
        <v>24</v>
      </c>
      <c r="B30" s="80" t="s">
        <v>143</v>
      </c>
      <c r="C30" s="81" t="s">
        <v>143</v>
      </c>
      <c r="D30" s="81" t="s">
        <v>143</v>
      </c>
      <c r="E30" s="81" t="s">
        <v>143</v>
      </c>
      <c r="F30" s="81" t="s">
        <v>143</v>
      </c>
      <c r="G30" s="82" t="s">
        <v>143</v>
      </c>
      <c r="I30" s="93"/>
      <c r="J30" s="94"/>
      <c r="K30" s="94"/>
      <c r="L30" s="94"/>
      <c r="M30" s="94"/>
      <c r="N30" s="95"/>
      <c r="O30" s="42"/>
      <c r="Q30" s="1"/>
      <c r="T30" s="1"/>
      <c r="U30" s="1"/>
      <c r="V30" s="1"/>
      <c r="W30" s="1"/>
      <c r="X30" s="1"/>
      <c r="Y30" s="1"/>
    </row>
    <row r="31" spans="1:25" x14ac:dyDescent="0.25">
      <c r="A31" s="60" t="s">
        <v>17</v>
      </c>
      <c r="B31" s="75" t="s">
        <v>143</v>
      </c>
      <c r="C31" s="76" t="s">
        <v>143</v>
      </c>
      <c r="D31" s="84">
        <v>409405750000</v>
      </c>
      <c r="E31" s="84">
        <v>211995000000</v>
      </c>
      <c r="F31" s="84">
        <v>31780000000</v>
      </c>
      <c r="G31" s="89">
        <v>23000000000</v>
      </c>
      <c r="I31" s="93"/>
      <c r="J31" s="94"/>
      <c r="K31" s="94">
        <f t="shared" si="0"/>
        <v>30218906.849719517</v>
      </c>
      <c r="L31" s="94">
        <f t="shared" si="1"/>
        <v>14639527.65692977</v>
      </c>
      <c r="M31" s="94">
        <f t="shared" si="2"/>
        <v>2286166.4628443997</v>
      </c>
      <c r="N31" s="95">
        <f t="shared" si="3"/>
        <v>1583040.8149218804</v>
      </c>
      <c r="Q31" s="1"/>
      <c r="T31" s="1"/>
      <c r="U31" s="1"/>
      <c r="V31" s="1"/>
      <c r="W31" s="1"/>
      <c r="X31" s="1"/>
      <c r="Y31" s="1"/>
    </row>
    <row r="32" spans="1:25" x14ac:dyDescent="0.25">
      <c r="A32" s="60" t="s">
        <v>18</v>
      </c>
      <c r="B32" s="83">
        <v>4760462458.3999996</v>
      </c>
      <c r="C32" s="84">
        <v>40341094000</v>
      </c>
      <c r="D32" s="84">
        <v>195203363500</v>
      </c>
      <c r="E32" s="84">
        <v>11956079500</v>
      </c>
      <c r="F32" s="84">
        <v>73833033800</v>
      </c>
      <c r="G32" s="79" t="s">
        <v>143</v>
      </c>
      <c r="I32" s="93">
        <f t="shared" si="4"/>
        <v>345086.07889815146</v>
      </c>
      <c r="J32" s="94">
        <f t="shared" si="5"/>
        <v>3004699.3892447492</v>
      </c>
      <c r="K32" s="94">
        <f t="shared" si="0"/>
        <v>14408278.97106584</v>
      </c>
      <c r="L32" s="94">
        <f t="shared" si="1"/>
        <v>825639.07879290101</v>
      </c>
      <c r="M32" s="94">
        <f t="shared" si="2"/>
        <v>5311346.9390691314</v>
      </c>
      <c r="N32" s="95"/>
      <c r="O32" s="40"/>
      <c r="Q32" s="1"/>
      <c r="T32" s="5"/>
      <c r="U32" s="5"/>
      <c r="V32" s="5"/>
      <c r="W32" s="5"/>
      <c r="X32" s="5"/>
      <c r="Y32" s="5"/>
    </row>
    <row r="33" spans="1:25" x14ac:dyDescent="0.25">
      <c r="A33" s="60" t="s">
        <v>20</v>
      </c>
      <c r="B33" s="75" t="s">
        <v>143</v>
      </c>
      <c r="C33" s="84">
        <v>52394267850</v>
      </c>
      <c r="D33" s="84">
        <v>379601491300</v>
      </c>
      <c r="E33" s="84">
        <v>44215400550</v>
      </c>
      <c r="F33" s="84">
        <v>203038335847</v>
      </c>
      <c r="G33" s="79" t="s">
        <v>143</v>
      </c>
      <c r="I33" s="93"/>
      <c r="J33" s="94">
        <f t="shared" si="5"/>
        <v>3902448.0746313124</v>
      </c>
      <c r="K33" s="94">
        <f t="shared" si="0"/>
        <v>28019005.853262473</v>
      </c>
      <c r="L33" s="94">
        <f t="shared" si="1"/>
        <v>3053338.8957944894</v>
      </c>
      <c r="M33" s="94">
        <f t="shared" si="2"/>
        <v>14606023.728292929</v>
      </c>
      <c r="N33" s="95"/>
      <c r="O33" s="30"/>
      <c r="Q33" s="1"/>
      <c r="T33" s="1"/>
      <c r="U33" s="1"/>
      <c r="V33" s="1"/>
      <c r="W33" s="1"/>
      <c r="X33" s="1"/>
      <c r="Y33" s="1"/>
    </row>
    <row r="34" spans="1:25" x14ac:dyDescent="0.25">
      <c r="A34" s="67" t="s">
        <v>35</v>
      </c>
      <c r="B34" s="80" t="s">
        <v>143</v>
      </c>
      <c r="C34" s="81" t="s">
        <v>143</v>
      </c>
      <c r="D34" s="81">
        <v>307076463000</v>
      </c>
      <c r="E34" s="81">
        <v>7806651000</v>
      </c>
      <c r="F34" s="81">
        <v>71422000000</v>
      </c>
      <c r="G34" s="82" t="s">
        <v>143</v>
      </c>
      <c r="I34" s="93"/>
      <c r="J34" s="94"/>
      <c r="K34" s="106">
        <f t="shared" si="0"/>
        <v>22665815.101860054</v>
      </c>
      <c r="L34" s="106">
        <f t="shared" si="1"/>
        <v>539096.12595815212</v>
      </c>
      <c r="M34" s="106">
        <f t="shared" si="2"/>
        <v>5137903.7479318036</v>
      </c>
      <c r="N34" s="95"/>
      <c r="O34" s="30"/>
      <c r="Q34" s="1"/>
      <c r="T34" s="1"/>
      <c r="U34" s="1"/>
      <c r="V34" s="1"/>
      <c r="W34" s="1"/>
      <c r="X34" s="1"/>
      <c r="Y34" s="1"/>
    </row>
    <row r="35" spans="1:25" x14ac:dyDescent="0.25">
      <c r="A35" s="67" t="s">
        <v>36</v>
      </c>
      <c r="B35" s="80" t="s">
        <v>143</v>
      </c>
      <c r="C35" s="81">
        <v>47611760000</v>
      </c>
      <c r="D35" s="81">
        <v>18236861000</v>
      </c>
      <c r="E35" s="81" t="s">
        <v>143</v>
      </c>
      <c r="F35" s="81" t="s">
        <v>143</v>
      </c>
      <c r="G35" s="82" t="s">
        <v>143</v>
      </c>
      <c r="I35" s="93"/>
      <c r="J35" s="106">
        <f t="shared" si="5"/>
        <v>3546235.662148071</v>
      </c>
      <c r="K35" s="106">
        <f t="shared" si="0"/>
        <v>1346092.4859757898</v>
      </c>
      <c r="L35" s="106"/>
      <c r="M35" s="106"/>
      <c r="N35" s="95"/>
      <c r="O35" s="30"/>
      <c r="Q35" s="1"/>
      <c r="T35" s="1"/>
      <c r="U35" s="1"/>
      <c r="V35" s="1"/>
      <c r="W35" s="1"/>
      <c r="X35" s="1"/>
      <c r="Y35" s="1"/>
    </row>
    <row r="36" spans="1:25" x14ac:dyDescent="0.25">
      <c r="A36" s="67" t="s">
        <v>37</v>
      </c>
      <c r="B36" s="80" t="s">
        <v>143</v>
      </c>
      <c r="C36" s="81">
        <v>4782507850</v>
      </c>
      <c r="D36" s="81">
        <v>54288167300</v>
      </c>
      <c r="E36" s="81">
        <v>36408749550</v>
      </c>
      <c r="F36" s="81">
        <v>131616335847</v>
      </c>
      <c r="G36" s="82" t="s">
        <v>143</v>
      </c>
      <c r="I36" s="93"/>
      <c r="J36" s="106">
        <f t="shared" si="5"/>
        <v>356212.41248324147</v>
      </c>
      <c r="K36" s="106">
        <f t="shared" si="0"/>
        <v>4007098.2654266311</v>
      </c>
      <c r="L36" s="106">
        <f t="shared" si="1"/>
        <v>2514242.7698363373</v>
      </c>
      <c r="M36" s="106">
        <f t="shared" si="2"/>
        <v>9468119.9803611245</v>
      </c>
      <c r="N36" s="95"/>
      <c r="O36" s="30"/>
      <c r="Q36" s="1"/>
      <c r="T36" s="1"/>
      <c r="U36" s="1"/>
      <c r="V36" s="1"/>
      <c r="W36" s="1"/>
      <c r="X36" s="1"/>
      <c r="Y36" s="1"/>
    </row>
    <row r="37" spans="1:25" x14ac:dyDescent="0.25">
      <c r="A37" s="60" t="s">
        <v>28</v>
      </c>
      <c r="B37" s="86" t="s">
        <v>143</v>
      </c>
      <c r="C37" s="87" t="s">
        <v>143</v>
      </c>
      <c r="D37" s="87" t="s">
        <v>143</v>
      </c>
      <c r="E37" s="87" t="s">
        <v>143</v>
      </c>
      <c r="F37" s="87" t="s">
        <v>143</v>
      </c>
      <c r="G37" s="88" t="s">
        <v>143</v>
      </c>
      <c r="I37" s="93"/>
      <c r="J37" s="94"/>
      <c r="K37" s="94"/>
      <c r="L37" s="94"/>
      <c r="M37" s="94"/>
      <c r="N37" s="95"/>
      <c r="O37" s="30"/>
      <c r="Q37" s="1"/>
      <c r="T37" s="1"/>
      <c r="U37" s="1"/>
      <c r="V37" s="1"/>
      <c r="W37" s="1"/>
      <c r="X37" s="1"/>
      <c r="Y37" s="1"/>
    </row>
    <row r="38" spans="1:25" x14ac:dyDescent="0.25">
      <c r="A38" s="16" t="s">
        <v>3</v>
      </c>
      <c r="B38" s="73">
        <v>285646523626.09998</v>
      </c>
      <c r="C38" s="73">
        <v>250235361850</v>
      </c>
      <c r="D38" s="73">
        <v>3157351364000</v>
      </c>
      <c r="E38" s="73">
        <v>2205405849850</v>
      </c>
      <c r="F38" s="73">
        <v>11012472348003</v>
      </c>
      <c r="G38" s="74">
        <v>1966123904000</v>
      </c>
      <c r="I38" s="111">
        <f t="shared" si="4"/>
        <v>20706525.815592606</v>
      </c>
      <c r="J38" s="112">
        <f t="shared" si="5"/>
        <v>18638117.224042904</v>
      </c>
      <c r="K38" s="112">
        <f t="shared" si="0"/>
        <v>233049259.22645408</v>
      </c>
      <c r="L38" s="112">
        <f t="shared" si="1"/>
        <v>152296516.11421862</v>
      </c>
      <c r="M38" s="112">
        <f t="shared" si="2"/>
        <v>792207204.37400186</v>
      </c>
      <c r="N38" s="113">
        <f t="shared" si="3"/>
        <v>135324103.79241517</v>
      </c>
      <c r="O38" s="30"/>
      <c r="Q38" s="1"/>
      <c r="T38" s="1"/>
      <c r="U38" s="1"/>
      <c r="V38" s="1"/>
      <c r="W38" s="1"/>
      <c r="X38" s="1"/>
      <c r="Y38" s="1"/>
    </row>
    <row r="39" spans="1:25" x14ac:dyDescent="0.25">
      <c r="J39" s="32"/>
      <c r="K39" s="32"/>
      <c r="L39" s="30"/>
      <c r="M39" s="30"/>
      <c r="N39" s="30"/>
      <c r="O39" s="30"/>
      <c r="Q39" s="1"/>
      <c r="T39" s="1"/>
      <c r="U39" s="1"/>
      <c r="V39" s="1"/>
      <c r="W39" s="1"/>
      <c r="X39" s="1"/>
      <c r="Y39" s="1"/>
    </row>
    <row r="40" spans="1:25" x14ac:dyDescent="0.25">
      <c r="I40" s="5"/>
      <c r="J40" s="32"/>
      <c r="K40" s="32"/>
      <c r="L40" s="32"/>
      <c r="M40" s="32"/>
      <c r="N40" s="32"/>
      <c r="O40" s="30"/>
      <c r="Q40" s="5"/>
      <c r="T40" s="1"/>
      <c r="U40" s="1"/>
      <c r="V40" s="1"/>
      <c r="W40" s="1"/>
      <c r="X40" s="1"/>
      <c r="Y40" s="1"/>
    </row>
    <row r="41" spans="1:25" x14ac:dyDescent="0.25">
      <c r="I41" s="14"/>
      <c r="J41" s="30"/>
      <c r="K41" s="30"/>
      <c r="L41" s="30"/>
      <c r="M41" s="30"/>
      <c r="N41" s="30"/>
      <c r="O41" s="30"/>
      <c r="Q41" s="14"/>
      <c r="T41" s="1"/>
      <c r="U41" s="1"/>
      <c r="V41" s="1"/>
      <c r="W41" s="1"/>
      <c r="X41" s="1"/>
      <c r="Y41" s="1"/>
    </row>
    <row r="42" spans="1:25" x14ac:dyDescent="0.25">
      <c r="I42" s="14"/>
      <c r="J42" s="30"/>
      <c r="K42" s="32"/>
      <c r="L42" s="30"/>
      <c r="M42" s="30"/>
      <c r="N42" s="30"/>
      <c r="O42" s="30"/>
      <c r="Q42" s="14"/>
      <c r="T42" s="1"/>
      <c r="U42" s="1"/>
      <c r="V42" s="1"/>
      <c r="W42" s="1"/>
      <c r="X42" s="1"/>
      <c r="Y42" s="1"/>
    </row>
    <row r="43" spans="1:25" x14ac:dyDescent="0.25">
      <c r="I43" s="14"/>
      <c r="J43" s="30"/>
      <c r="K43" s="30"/>
      <c r="L43" s="30"/>
      <c r="M43" s="30"/>
      <c r="N43" s="30"/>
      <c r="O43" s="30"/>
      <c r="Q43" s="14"/>
      <c r="T43" s="1"/>
      <c r="U43" s="1"/>
      <c r="V43" s="1"/>
      <c r="W43" s="1"/>
      <c r="X43" s="1"/>
      <c r="Y43" s="1"/>
    </row>
    <row r="44" spans="1:25" x14ac:dyDescent="0.25">
      <c r="I44" s="14"/>
      <c r="J44" s="30"/>
      <c r="K44" s="30"/>
      <c r="L44" s="30"/>
      <c r="M44" s="30"/>
      <c r="N44" s="30"/>
      <c r="O44" s="30"/>
      <c r="Q44" s="14"/>
      <c r="T44" s="1"/>
      <c r="U44" s="1"/>
      <c r="V44" s="1"/>
      <c r="W44" s="1"/>
      <c r="X44" s="1"/>
      <c r="Y44" s="1"/>
    </row>
    <row r="45" spans="1:25" x14ac:dyDescent="0.25">
      <c r="I45" s="43"/>
      <c r="J45" s="42"/>
      <c r="K45" s="42"/>
      <c r="L45" s="42"/>
      <c r="M45" s="42"/>
      <c r="N45" s="42"/>
      <c r="O45" s="42"/>
      <c r="Q45" s="14"/>
      <c r="T45" s="1"/>
      <c r="U45" s="1"/>
      <c r="V45" s="1"/>
      <c r="W45" s="1"/>
      <c r="X45" s="1"/>
      <c r="Y45" s="1"/>
    </row>
    <row r="46" spans="1:25" x14ac:dyDescent="0.25">
      <c r="I46" s="14"/>
      <c r="J46" s="1"/>
      <c r="K46" s="1"/>
      <c r="L46" s="1"/>
      <c r="M46" s="1"/>
      <c r="N46" s="1"/>
      <c r="O46" s="1"/>
      <c r="Q46" s="14"/>
      <c r="T46" s="1"/>
      <c r="U46" s="1"/>
      <c r="V46" s="1"/>
      <c r="W46" s="1"/>
      <c r="X46" s="1"/>
      <c r="Y46" s="1"/>
    </row>
    <row r="47" spans="1:25" x14ac:dyDescent="0.25">
      <c r="I47" s="43"/>
      <c r="J47" s="40"/>
      <c r="K47" s="40"/>
      <c r="L47" s="40"/>
      <c r="M47" s="40"/>
      <c r="N47" s="40"/>
      <c r="O47" s="40"/>
      <c r="Q47" s="14"/>
      <c r="T47" s="5"/>
      <c r="U47" s="5"/>
      <c r="V47" s="5"/>
      <c r="W47" s="5"/>
      <c r="X47" s="5"/>
      <c r="Y47" s="5"/>
    </row>
    <row r="48" spans="1:25" x14ac:dyDescent="0.25">
      <c r="I48" s="14"/>
      <c r="J48" s="33"/>
      <c r="K48" s="31"/>
      <c r="L48" s="31"/>
      <c r="M48" s="31"/>
      <c r="N48" s="31"/>
      <c r="O48" s="30"/>
      <c r="Q48" s="14"/>
      <c r="T48" s="1"/>
      <c r="U48" s="1"/>
      <c r="V48" s="1"/>
      <c r="W48" s="1"/>
      <c r="X48" s="1"/>
      <c r="Y48" s="1"/>
    </row>
    <row r="49" spans="9:25" x14ac:dyDescent="0.25">
      <c r="I49" s="14"/>
      <c r="J49" s="33"/>
      <c r="K49" s="31"/>
      <c r="L49" s="31"/>
      <c r="M49" s="31"/>
      <c r="N49" s="31"/>
      <c r="O49" s="30"/>
      <c r="Q49" s="14"/>
      <c r="T49" s="1"/>
      <c r="U49" s="1"/>
      <c r="V49" s="1"/>
      <c r="W49" s="1"/>
      <c r="X49" s="1"/>
      <c r="Y49" s="1"/>
    </row>
    <row r="50" spans="9:25" x14ac:dyDescent="0.25">
      <c r="I50" s="14"/>
      <c r="J50" s="33"/>
      <c r="K50" s="31"/>
      <c r="L50" s="31"/>
      <c r="M50" s="31"/>
      <c r="N50" s="31"/>
      <c r="O50" s="30"/>
      <c r="Q50" s="14"/>
      <c r="T50" s="1"/>
      <c r="U50" s="1"/>
      <c r="V50" s="1"/>
      <c r="W50" s="1"/>
      <c r="X50" s="1"/>
      <c r="Y50" s="1"/>
    </row>
    <row r="51" spans="9:25" x14ac:dyDescent="0.25">
      <c r="I51" s="14"/>
      <c r="J51" s="33"/>
      <c r="K51" s="31"/>
      <c r="L51" s="31"/>
      <c r="M51" s="31"/>
      <c r="N51" s="31"/>
      <c r="O51" s="30"/>
      <c r="Q51" s="14"/>
      <c r="T51" s="1"/>
      <c r="U51" s="1"/>
      <c r="V51" s="1"/>
      <c r="W51" s="1"/>
      <c r="X51" s="1"/>
      <c r="Y51" s="1"/>
    </row>
    <row r="52" spans="9:25" x14ac:dyDescent="0.25">
      <c r="I52" s="14"/>
      <c r="J52" s="33"/>
      <c r="K52" s="31"/>
      <c r="L52" s="31"/>
      <c r="M52" s="31"/>
      <c r="N52" s="31"/>
      <c r="O52" s="30"/>
      <c r="Q52" s="14"/>
      <c r="T52" s="1"/>
      <c r="U52" s="1"/>
      <c r="V52" s="1"/>
      <c r="W52" s="1"/>
      <c r="X52" s="1"/>
      <c r="Y52" s="1"/>
    </row>
    <row r="53" spans="9:25" x14ac:dyDescent="0.25">
      <c r="I53" s="1"/>
      <c r="J53" s="33"/>
      <c r="K53" s="31"/>
      <c r="L53" s="31"/>
      <c r="M53" s="31"/>
      <c r="N53" s="31"/>
      <c r="O53" s="30"/>
      <c r="Q53" s="1"/>
      <c r="T53" s="1"/>
      <c r="U53" s="1"/>
      <c r="V53" s="1"/>
      <c r="W53" s="1"/>
      <c r="X53" s="1"/>
      <c r="Y53" s="1"/>
    </row>
    <row r="54" spans="9:25" x14ac:dyDescent="0.25">
      <c r="I54" s="1"/>
      <c r="J54" s="33"/>
      <c r="K54" s="31"/>
      <c r="L54" s="31"/>
      <c r="M54" s="31"/>
      <c r="N54" s="31"/>
      <c r="O54" s="30"/>
      <c r="Q54" s="1"/>
      <c r="T54" s="1"/>
      <c r="U54" s="1"/>
      <c r="V54" s="1"/>
      <c r="W54" s="1"/>
      <c r="X54" s="1"/>
      <c r="Y54" s="1"/>
    </row>
    <row r="55" spans="9:25" x14ac:dyDescent="0.25">
      <c r="J55" s="33"/>
      <c r="K55" s="31"/>
      <c r="L55" s="31"/>
      <c r="M55" s="31"/>
      <c r="N55" s="31"/>
      <c r="O55" s="30"/>
      <c r="Q55" s="1"/>
      <c r="T55" s="1"/>
      <c r="U55" s="1"/>
      <c r="V55" s="1"/>
      <c r="W55" s="1"/>
      <c r="X55" s="1"/>
      <c r="Y55" s="1"/>
    </row>
    <row r="56" spans="9:25" x14ac:dyDescent="0.25">
      <c r="J56" s="33"/>
      <c r="K56" s="31"/>
      <c r="L56" s="31"/>
      <c r="M56" s="31"/>
      <c r="N56" s="31"/>
      <c r="O56" s="30"/>
      <c r="Q56" s="1"/>
      <c r="T56" s="1"/>
      <c r="U56" s="1"/>
      <c r="V56" s="1"/>
      <c r="W56" s="1"/>
      <c r="X56" s="1"/>
      <c r="Y56" s="1"/>
    </row>
    <row r="57" spans="9:25" x14ac:dyDescent="0.25">
      <c r="J57" s="33"/>
      <c r="K57" s="31"/>
      <c r="L57" s="31"/>
      <c r="M57" s="31"/>
      <c r="N57" s="31"/>
      <c r="O57" s="30"/>
      <c r="Q57" s="1"/>
      <c r="T57" s="1"/>
      <c r="U57" s="1"/>
      <c r="V57" s="1"/>
      <c r="W57" s="1"/>
      <c r="X57" s="1"/>
      <c r="Y57" s="1"/>
    </row>
    <row r="58" spans="9:25" x14ac:dyDescent="0.25">
      <c r="J58" s="33"/>
      <c r="K58" s="31"/>
      <c r="L58" s="31"/>
      <c r="M58" s="31"/>
      <c r="N58" s="31"/>
      <c r="O58" s="30"/>
      <c r="Q58" s="1"/>
      <c r="T58" s="1"/>
      <c r="U58" s="1"/>
      <c r="V58" s="1"/>
      <c r="W58" s="1"/>
      <c r="X58" s="1"/>
      <c r="Y58" s="1"/>
    </row>
    <row r="59" spans="9:25" x14ac:dyDescent="0.25">
      <c r="J59" s="33"/>
      <c r="K59" s="31"/>
      <c r="L59" s="31"/>
      <c r="M59" s="31"/>
      <c r="N59" s="31"/>
      <c r="O59" s="30"/>
      <c r="Q59" s="1"/>
      <c r="T59" s="1"/>
      <c r="U59" s="1"/>
      <c r="V59" s="1"/>
      <c r="W59" s="1"/>
      <c r="X59" s="1"/>
      <c r="Y59" s="1"/>
    </row>
    <row r="60" spans="9:25" x14ac:dyDescent="0.25">
      <c r="I60" s="40"/>
      <c r="J60" s="41"/>
      <c r="K60" s="41"/>
      <c r="L60" s="41"/>
      <c r="M60" s="41"/>
      <c r="N60" s="41"/>
      <c r="O60" s="42"/>
      <c r="Q60" s="1"/>
      <c r="T60" s="1"/>
      <c r="U60" s="1"/>
      <c r="V60" s="1"/>
      <c r="W60" s="1"/>
      <c r="X60" s="1"/>
      <c r="Y60" s="1"/>
    </row>
    <row r="62" spans="9:25" x14ac:dyDescent="0.25">
      <c r="I62" s="5"/>
      <c r="K62" s="1"/>
      <c r="L62" s="1"/>
      <c r="M62" s="1"/>
    </row>
    <row r="63" spans="9:25" x14ac:dyDescent="0.25">
      <c r="L63" s="30"/>
    </row>
    <row r="64" spans="9:25" x14ac:dyDescent="0.25">
      <c r="L64" s="30"/>
    </row>
    <row r="65" spans="9:26" x14ac:dyDescent="0.25">
      <c r="L65" s="30"/>
    </row>
    <row r="66" spans="9:26" x14ac:dyDescent="0.25">
      <c r="L66" s="30"/>
    </row>
    <row r="67" spans="9:26" x14ac:dyDescent="0.25">
      <c r="L67" s="30"/>
    </row>
    <row r="68" spans="9:26" x14ac:dyDescent="0.25">
      <c r="L68" s="30"/>
    </row>
    <row r="69" spans="9:26" x14ac:dyDescent="0.25">
      <c r="L69" s="30"/>
    </row>
    <row r="70" spans="9:26" x14ac:dyDescent="0.25">
      <c r="L70" s="30"/>
    </row>
    <row r="71" spans="9:26" x14ac:dyDescent="0.25">
      <c r="L71" s="30"/>
    </row>
    <row r="72" spans="9:26" x14ac:dyDescent="0.25">
      <c r="L72" s="30"/>
    </row>
    <row r="73" spans="9:26" x14ac:dyDescent="0.25">
      <c r="L73" s="30"/>
    </row>
    <row r="74" spans="9:26" x14ac:dyDescent="0.25">
      <c r="L74" s="30"/>
    </row>
    <row r="75" spans="9:26" x14ac:dyDescent="0.25">
      <c r="L75" s="31"/>
    </row>
    <row r="78" spans="9:26" x14ac:dyDescent="0.25">
      <c r="L78" s="30"/>
    </row>
    <row r="79" spans="9:26" x14ac:dyDescent="0.25">
      <c r="I79" s="5"/>
      <c r="J79" s="5"/>
      <c r="K79" s="5"/>
      <c r="L79" s="30"/>
      <c r="M79" s="5"/>
      <c r="N79" s="5"/>
      <c r="O79" s="5"/>
    </row>
    <row r="80" spans="9:26" x14ac:dyDescent="0.25">
      <c r="I80" s="14"/>
      <c r="J80" s="1"/>
      <c r="K80" s="1"/>
      <c r="L80" s="30"/>
      <c r="M80" s="1"/>
      <c r="N80" s="1"/>
      <c r="O80" s="1"/>
      <c r="Z80" s="1"/>
    </row>
    <row r="81" spans="9:15" x14ac:dyDescent="0.25">
      <c r="I81" s="14"/>
      <c r="J81" s="1"/>
      <c r="K81" s="1"/>
      <c r="L81" s="30"/>
      <c r="M81" s="1"/>
      <c r="N81" s="1"/>
      <c r="O81" s="1"/>
    </row>
    <row r="82" spans="9:15" x14ac:dyDescent="0.25">
      <c r="I82" s="14"/>
      <c r="J82" s="1"/>
      <c r="K82" s="1"/>
      <c r="L82" s="30"/>
      <c r="M82" s="1"/>
      <c r="N82" s="1"/>
      <c r="O82" s="1"/>
    </row>
    <row r="83" spans="9:15" x14ac:dyDescent="0.25">
      <c r="I83" s="14"/>
      <c r="J83" s="1"/>
      <c r="K83" s="1"/>
      <c r="L83" s="30"/>
      <c r="M83" s="1"/>
      <c r="N83" s="1"/>
      <c r="O83" s="1"/>
    </row>
    <row r="84" spans="9:15" x14ac:dyDescent="0.25">
      <c r="I84" s="14"/>
      <c r="J84" s="1"/>
      <c r="K84" s="1"/>
      <c r="L84" s="30"/>
      <c r="M84" s="1"/>
      <c r="N84" s="1"/>
      <c r="O84" s="1"/>
    </row>
    <row r="85" spans="9:15" x14ac:dyDescent="0.25">
      <c r="I85" s="35"/>
      <c r="J85" s="1"/>
      <c r="K85" s="1"/>
      <c r="L85" s="30"/>
      <c r="M85" s="1"/>
      <c r="N85" s="1"/>
      <c r="O85" s="1"/>
    </row>
    <row r="86" spans="9:15" x14ac:dyDescent="0.25">
      <c r="I86" s="35"/>
      <c r="J86" s="1"/>
      <c r="K86" s="1"/>
      <c r="L86" s="30"/>
      <c r="M86" s="1"/>
      <c r="N86" s="1"/>
      <c r="O86" s="1"/>
    </row>
    <row r="87" spans="9:15" x14ac:dyDescent="0.25">
      <c r="I87" s="14"/>
      <c r="J87" s="1"/>
      <c r="K87" s="1"/>
      <c r="L87" s="30"/>
      <c r="M87" s="1"/>
      <c r="N87" s="1"/>
      <c r="O87" s="1"/>
    </row>
    <row r="88" spans="9:15" x14ac:dyDescent="0.25">
      <c r="I88" s="14"/>
      <c r="J88" s="1"/>
      <c r="K88" s="1"/>
      <c r="L88" s="30"/>
      <c r="M88" s="1"/>
      <c r="N88" s="1"/>
      <c r="O88" s="1"/>
    </row>
    <row r="89" spans="9:15" x14ac:dyDescent="0.25">
      <c r="I89" s="14"/>
      <c r="J89" s="1"/>
      <c r="K89" s="1"/>
      <c r="L89" s="30"/>
      <c r="M89" s="1"/>
      <c r="N89" s="1"/>
      <c r="O89" s="1"/>
    </row>
    <row r="90" spans="9:15" x14ac:dyDescent="0.25">
      <c r="I90" s="14"/>
      <c r="J90" s="1"/>
      <c r="K90" s="1"/>
      <c r="L90" s="31"/>
      <c r="M90" s="1"/>
      <c r="N90" s="1"/>
      <c r="O90" s="1"/>
    </row>
    <row r="91" spans="9:15" x14ac:dyDescent="0.25">
      <c r="I91" s="14"/>
      <c r="J91" s="1"/>
      <c r="K91" s="1"/>
      <c r="L91" s="34"/>
      <c r="M91" s="1"/>
      <c r="N91" s="1"/>
      <c r="O91" s="1"/>
    </row>
    <row r="92" spans="9:15" x14ac:dyDescent="0.25">
      <c r="I92" s="1"/>
      <c r="J92" s="1"/>
      <c r="K92" s="1"/>
      <c r="L92" s="34"/>
      <c r="M92" s="1"/>
      <c r="N92" s="1"/>
      <c r="O92" s="1"/>
    </row>
    <row r="93" spans="9:15" x14ac:dyDescent="0.25">
      <c r="I93" s="1"/>
      <c r="J93" s="1"/>
      <c r="K93" s="1"/>
      <c r="L93" s="34"/>
      <c r="M93" s="1"/>
      <c r="N93" s="1"/>
      <c r="O93" s="1"/>
    </row>
    <row r="94" spans="9:15" x14ac:dyDescent="0.25">
      <c r="L94" s="34"/>
    </row>
    <row r="95" spans="9:15" x14ac:dyDescent="0.25">
      <c r="L95" s="34"/>
    </row>
    <row r="96" spans="9:15" x14ac:dyDescent="0.25">
      <c r="L96" s="34"/>
    </row>
    <row r="97" spans="9:12" x14ac:dyDescent="0.25">
      <c r="L97" s="34"/>
    </row>
    <row r="98" spans="9:12" x14ac:dyDescent="0.25">
      <c r="L98" s="34"/>
    </row>
    <row r="99" spans="9:12" x14ac:dyDescent="0.25">
      <c r="L99" s="34"/>
    </row>
    <row r="100" spans="9:12" x14ac:dyDescent="0.25">
      <c r="L100" s="34"/>
    </row>
    <row r="101" spans="9:12" x14ac:dyDescent="0.25">
      <c r="L101" s="34"/>
    </row>
    <row r="102" spans="9:12" x14ac:dyDescent="0.25">
      <c r="L102" s="34"/>
    </row>
    <row r="107" spans="9:12" x14ac:dyDescent="0.25">
      <c r="I107" s="34"/>
    </row>
    <row r="118" spans="9:15" x14ac:dyDescent="0.25">
      <c r="I118" s="5"/>
      <c r="J118" s="5"/>
      <c r="K118" s="5"/>
      <c r="L118" s="5"/>
      <c r="M118" s="5"/>
      <c r="N118" s="5"/>
      <c r="O118" s="5"/>
    </row>
    <row r="119" spans="9:15" x14ac:dyDescent="0.25">
      <c r="I119" s="14"/>
      <c r="J119" s="1"/>
      <c r="K119" s="1"/>
      <c r="L119" s="1"/>
      <c r="M119" s="1"/>
      <c r="N119" s="1"/>
      <c r="O119" s="1"/>
    </row>
    <row r="120" spans="9:15" x14ac:dyDescent="0.25">
      <c r="I120" s="14"/>
      <c r="J120" s="1"/>
      <c r="K120" s="1"/>
      <c r="L120" s="1"/>
      <c r="M120" s="1"/>
      <c r="N120" s="1"/>
      <c r="O120" s="1"/>
    </row>
    <row r="121" spans="9:15" x14ac:dyDescent="0.25">
      <c r="I121" s="14"/>
      <c r="J121" s="1"/>
      <c r="K121" s="1"/>
      <c r="L121" s="1"/>
      <c r="M121" s="1"/>
      <c r="N121" s="1"/>
      <c r="O121" s="1"/>
    </row>
    <row r="122" spans="9:15" x14ac:dyDescent="0.25">
      <c r="I122" s="14"/>
      <c r="J122" s="1"/>
      <c r="K122" s="1"/>
      <c r="L122" s="1"/>
      <c r="M122" s="1"/>
      <c r="N122" s="1"/>
      <c r="O122" s="1"/>
    </row>
    <row r="123" spans="9:15" x14ac:dyDescent="0.25">
      <c r="I123" s="14"/>
      <c r="J123" s="1"/>
      <c r="K123" s="1"/>
      <c r="L123" s="1"/>
      <c r="M123" s="1"/>
      <c r="N123" s="1"/>
      <c r="O123" s="1"/>
    </row>
    <row r="124" spans="9:15" x14ac:dyDescent="0.25">
      <c r="I124" s="14"/>
      <c r="J124" s="1"/>
      <c r="K124" s="1"/>
      <c r="L124" s="1"/>
      <c r="M124" s="1"/>
      <c r="N124" s="1"/>
      <c r="O124" s="1"/>
    </row>
    <row r="125" spans="9:15" x14ac:dyDescent="0.25">
      <c r="I125" s="14"/>
      <c r="J125" s="1"/>
      <c r="K125" s="1"/>
      <c r="L125" s="1"/>
      <c r="M125" s="1"/>
      <c r="N125" s="1"/>
      <c r="O125" s="1"/>
    </row>
    <row r="126" spans="9:15" x14ac:dyDescent="0.25">
      <c r="I126" s="14"/>
      <c r="J126" s="1"/>
      <c r="K126" s="1"/>
      <c r="L126" s="1"/>
      <c r="M126" s="1"/>
      <c r="N126" s="1"/>
      <c r="O126" s="1"/>
    </row>
    <row r="127" spans="9:15" x14ac:dyDescent="0.25">
      <c r="I127" s="14"/>
      <c r="J127" s="1"/>
      <c r="K127" s="1"/>
      <c r="L127" s="1"/>
      <c r="M127" s="1"/>
      <c r="N127" s="1"/>
      <c r="O127" s="1"/>
    </row>
    <row r="128" spans="9:15" x14ac:dyDescent="0.25">
      <c r="I128" s="14"/>
      <c r="J128" s="1"/>
      <c r="K128" s="1"/>
      <c r="L128" s="1"/>
      <c r="M128" s="1"/>
      <c r="N128" s="1"/>
      <c r="O128" s="1"/>
    </row>
    <row r="129" spans="9:15" x14ac:dyDescent="0.25">
      <c r="I129" s="14"/>
      <c r="J129" s="1"/>
      <c r="K129" s="1"/>
      <c r="L129" s="1"/>
      <c r="M129" s="1"/>
      <c r="N129" s="1"/>
      <c r="O129" s="1"/>
    </row>
    <row r="130" spans="9:15" x14ac:dyDescent="0.25">
      <c r="I130" s="14"/>
      <c r="J130" s="1"/>
      <c r="K130" s="1"/>
      <c r="L130" s="1"/>
      <c r="M130" s="1"/>
      <c r="N130" s="1"/>
      <c r="O130" s="1"/>
    </row>
    <row r="131" spans="9:15" x14ac:dyDescent="0.25">
      <c r="I131" s="1"/>
      <c r="J131" s="1"/>
      <c r="K131" s="1"/>
      <c r="L131" s="1"/>
      <c r="M131" s="1"/>
      <c r="N131" s="1"/>
      <c r="O131" s="1"/>
    </row>
    <row r="132" spans="9:15" x14ac:dyDescent="0.25">
      <c r="I132" s="1"/>
      <c r="J132" s="1"/>
      <c r="K132" s="1"/>
      <c r="L132" s="1"/>
      <c r="M132" s="1"/>
      <c r="N132" s="1"/>
      <c r="O132" s="1"/>
    </row>
    <row r="145" spans="1:9" x14ac:dyDescent="0.25">
      <c r="I145" s="34"/>
    </row>
    <row r="156" spans="1:9" x14ac:dyDescent="0.25">
      <c r="A156" s="5"/>
    </row>
    <row r="158" spans="1:9" x14ac:dyDescent="0.25">
      <c r="C158" s="45"/>
      <c r="D158" s="45"/>
      <c r="E158" s="45"/>
      <c r="F158" s="45"/>
    </row>
    <row r="160" spans="1:9" x14ac:dyDescent="0.25">
      <c r="C160" s="44"/>
      <c r="E160" s="44"/>
      <c r="F160" s="44"/>
    </row>
    <row r="161" spans="1:8" x14ac:dyDescent="0.25">
      <c r="A161" s="5"/>
      <c r="B161" s="44"/>
    </row>
    <row r="162" spans="1:8" x14ac:dyDescent="0.25">
      <c r="B162" s="44"/>
    </row>
    <row r="163" spans="1:8" s="1" customFormat="1" x14ac:dyDescent="0.25">
      <c r="B163" s="44"/>
      <c r="C163" s="46"/>
      <c r="D163" s="46"/>
      <c r="E163" s="46"/>
      <c r="F163" s="46"/>
      <c r="G163" s="46"/>
      <c r="H163" s="31"/>
    </row>
    <row r="165" spans="1:8" x14ac:dyDescent="0.25">
      <c r="C165" s="44"/>
      <c r="E165" s="44"/>
      <c r="F165" s="44"/>
    </row>
    <row r="166" spans="1:8" x14ac:dyDescent="0.25">
      <c r="A166" s="5"/>
      <c r="B166" s="44"/>
    </row>
    <row r="167" spans="1:8" x14ac:dyDescent="0.25">
      <c r="B167" s="44"/>
    </row>
    <row r="168" spans="1:8" x14ac:dyDescent="0.25">
      <c r="B168" s="44"/>
    </row>
    <row r="169" spans="1:8" x14ac:dyDescent="0.25">
      <c r="B169" s="44"/>
    </row>
  </sheetData>
  <mergeCells count="2">
    <mergeCell ref="A1:G1"/>
    <mergeCell ref="I1:N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1B62-D271-4D59-B9D0-66DB9E4F88CA}">
  <dimension ref="A1:U38"/>
  <sheetViews>
    <sheetView zoomScaleNormal="100" workbookViewId="0">
      <selection activeCell="A2" sqref="A1:A1048576"/>
    </sheetView>
  </sheetViews>
  <sheetFormatPr defaultColWidth="8.7109375" defaultRowHeight="15" x14ac:dyDescent="0.25"/>
  <cols>
    <col min="1" max="1" width="51.28515625" customWidth="1"/>
    <col min="2" max="6" width="17.140625" customWidth="1"/>
    <col min="8" max="11" width="11.5703125" customWidth="1"/>
    <col min="12" max="12" width="12.140625" customWidth="1"/>
  </cols>
  <sheetData>
    <row r="1" spans="1:21" s="1" customFormat="1" x14ac:dyDescent="0.25">
      <c r="A1" s="129" t="s">
        <v>214</v>
      </c>
      <c r="B1" s="130"/>
      <c r="C1" s="130"/>
      <c r="D1" s="130"/>
      <c r="E1" s="130"/>
      <c r="F1" s="131"/>
      <c r="H1" s="128" t="s">
        <v>211</v>
      </c>
      <c r="I1" s="128"/>
      <c r="J1" s="128"/>
      <c r="K1" s="128"/>
      <c r="L1" s="128"/>
    </row>
    <row r="2" spans="1:21" x14ac:dyDescent="0.25">
      <c r="A2" s="57" t="s">
        <v>190</v>
      </c>
      <c r="B2" s="61">
        <v>2015</v>
      </c>
      <c r="C2" s="58">
        <v>2016</v>
      </c>
      <c r="D2" s="58">
        <v>2017</v>
      </c>
      <c r="E2" s="58">
        <v>2018</v>
      </c>
      <c r="F2" s="59">
        <v>2019</v>
      </c>
      <c r="H2" s="114">
        <v>2015</v>
      </c>
      <c r="I2" s="65">
        <v>2016</v>
      </c>
      <c r="J2" s="65">
        <v>2017</v>
      </c>
      <c r="K2" s="65">
        <v>2018</v>
      </c>
      <c r="L2" s="66">
        <v>2019</v>
      </c>
      <c r="P2" s="70">
        <v>2015</v>
      </c>
      <c r="Q2" s="70">
        <v>2016</v>
      </c>
      <c r="R2" s="70">
        <v>2017</v>
      </c>
      <c r="S2" s="70">
        <v>2018</v>
      </c>
      <c r="T2" s="70">
        <v>2019</v>
      </c>
      <c r="U2" s="70">
        <v>2020</v>
      </c>
    </row>
    <row r="3" spans="1:21" x14ac:dyDescent="0.25">
      <c r="A3" s="64" t="s">
        <v>67</v>
      </c>
      <c r="B3" s="72">
        <v>25666767630</v>
      </c>
      <c r="C3" s="73">
        <v>17005441950</v>
      </c>
      <c r="D3" s="73">
        <v>2380050988</v>
      </c>
      <c r="E3" s="73">
        <v>2560750000</v>
      </c>
      <c r="F3" s="74">
        <v>10958745000</v>
      </c>
      <c r="H3" s="99">
        <f>B3/$P$3</f>
        <v>1860584.8227618702</v>
      </c>
      <c r="I3" s="100">
        <f>C3/$Q$3</f>
        <v>1266605.2398331596</v>
      </c>
      <c r="J3" s="100">
        <f>D3/$R$3</f>
        <v>175675.44936521995</v>
      </c>
      <c r="K3" s="100">
        <f>E3/$S$3</f>
        <v>176835.16331745044</v>
      </c>
      <c r="L3" s="101">
        <f>F3/$T$3</f>
        <v>788342.20559671964</v>
      </c>
      <c r="P3" s="71">
        <v>13795</v>
      </c>
      <c r="Q3" s="71">
        <v>13426</v>
      </c>
      <c r="R3" s="71">
        <v>13548</v>
      </c>
      <c r="S3" s="71">
        <v>14481</v>
      </c>
      <c r="T3" s="71">
        <v>13901</v>
      </c>
      <c r="U3" s="71">
        <v>14529</v>
      </c>
    </row>
    <row r="4" spans="1:21" x14ac:dyDescent="0.25">
      <c r="A4" s="60" t="s">
        <v>11</v>
      </c>
      <c r="B4" s="75" t="s">
        <v>143</v>
      </c>
      <c r="C4" s="76" t="s">
        <v>143</v>
      </c>
      <c r="D4" s="76" t="s">
        <v>143</v>
      </c>
      <c r="E4" s="76" t="s">
        <v>143</v>
      </c>
      <c r="F4" s="79" t="s">
        <v>143</v>
      </c>
      <c r="H4" s="96"/>
      <c r="I4" s="97"/>
      <c r="J4" s="97"/>
      <c r="K4" s="97"/>
      <c r="L4" s="98"/>
    </row>
    <row r="5" spans="1:21" x14ac:dyDescent="0.25">
      <c r="A5" s="60" t="s">
        <v>68</v>
      </c>
      <c r="B5" s="75" t="s">
        <v>143</v>
      </c>
      <c r="C5" s="76" t="s">
        <v>143</v>
      </c>
      <c r="D5" s="76" t="s">
        <v>143</v>
      </c>
      <c r="E5" s="76" t="s">
        <v>143</v>
      </c>
      <c r="F5" s="79" t="s">
        <v>143</v>
      </c>
      <c r="H5" s="96"/>
      <c r="I5" s="97"/>
      <c r="J5" s="97"/>
      <c r="K5" s="97"/>
      <c r="L5" s="98"/>
    </row>
    <row r="6" spans="1:21" x14ac:dyDescent="0.25">
      <c r="A6" s="60" t="s">
        <v>29</v>
      </c>
      <c r="B6" s="80" t="s">
        <v>143</v>
      </c>
      <c r="C6" s="81" t="s">
        <v>143</v>
      </c>
      <c r="D6" s="81" t="s">
        <v>143</v>
      </c>
      <c r="E6" s="81" t="s">
        <v>143</v>
      </c>
      <c r="F6" s="82" t="s">
        <v>143</v>
      </c>
      <c r="H6" s="96"/>
      <c r="I6" s="97"/>
      <c r="J6" s="97"/>
      <c r="K6" s="97"/>
      <c r="L6" s="98"/>
    </row>
    <row r="7" spans="1:21" x14ac:dyDescent="0.25">
      <c r="A7" s="60" t="s">
        <v>70</v>
      </c>
      <c r="B7" s="80" t="s">
        <v>143</v>
      </c>
      <c r="C7" s="81" t="s">
        <v>143</v>
      </c>
      <c r="D7" s="81" t="s">
        <v>143</v>
      </c>
      <c r="E7" s="81" t="s">
        <v>143</v>
      </c>
      <c r="F7" s="82" t="s">
        <v>143</v>
      </c>
      <c r="H7" s="96"/>
      <c r="I7" s="97"/>
      <c r="J7" s="97"/>
      <c r="K7" s="97"/>
      <c r="L7" s="98"/>
    </row>
    <row r="8" spans="1:21" x14ac:dyDescent="0.25">
      <c r="A8" s="60" t="s">
        <v>71</v>
      </c>
      <c r="B8" s="83">
        <v>25666767630</v>
      </c>
      <c r="C8" s="84">
        <v>17005441950</v>
      </c>
      <c r="D8" s="84">
        <v>2380050988</v>
      </c>
      <c r="E8" s="84">
        <v>2560750000</v>
      </c>
      <c r="F8" s="89">
        <v>10958745000</v>
      </c>
      <c r="H8" s="96">
        <f t="shared" ref="H8:H38" si="0">B8/$P$3</f>
        <v>1860584.8227618702</v>
      </c>
      <c r="I8" s="97">
        <f t="shared" ref="I8:I38" si="1">C8/$Q$3</f>
        <v>1266605.2398331596</v>
      </c>
      <c r="J8" s="97">
        <f t="shared" ref="J8:J38" si="2">D8/$R$3</f>
        <v>175675.44936521995</v>
      </c>
      <c r="K8" s="97">
        <f t="shared" ref="K8:K38" si="3">E8/$S$3</f>
        <v>176835.16331745044</v>
      </c>
      <c r="L8" s="98">
        <f t="shared" ref="L8:L38" si="4">F8/$T$3</f>
        <v>788342.20559671964</v>
      </c>
    </row>
    <row r="9" spans="1:21" x14ac:dyDescent="0.25">
      <c r="A9" s="60" t="s">
        <v>30</v>
      </c>
      <c r="B9" s="80" t="s">
        <v>143</v>
      </c>
      <c r="C9" s="81" t="s">
        <v>143</v>
      </c>
      <c r="D9" s="81" t="s">
        <v>143</v>
      </c>
      <c r="E9" s="81" t="s">
        <v>143</v>
      </c>
      <c r="F9" s="82">
        <v>9910700000</v>
      </c>
      <c r="H9" s="96"/>
      <c r="I9" s="97"/>
      <c r="J9" s="97"/>
      <c r="K9" s="97"/>
      <c r="L9" s="120">
        <f t="shared" si="4"/>
        <v>712948.70872599096</v>
      </c>
    </row>
    <row r="10" spans="1:21" x14ac:dyDescent="0.25">
      <c r="A10" s="60" t="s">
        <v>73</v>
      </c>
      <c r="B10" s="80" t="s">
        <v>143</v>
      </c>
      <c r="C10" s="81" t="s">
        <v>143</v>
      </c>
      <c r="D10" s="81" t="s">
        <v>143</v>
      </c>
      <c r="E10" s="81" t="s">
        <v>143</v>
      </c>
      <c r="F10" s="82" t="s">
        <v>143</v>
      </c>
      <c r="H10" s="96"/>
      <c r="I10" s="97"/>
      <c r="J10" s="97"/>
      <c r="K10" s="97"/>
      <c r="L10" s="98"/>
    </row>
    <row r="11" spans="1:21" x14ac:dyDescent="0.25">
      <c r="A11" s="60" t="s">
        <v>74</v>
      </c>
      <c r="B11" s="80">
        <v>25666767630</v>
      </c>
      <c r="C11" s="81">
        <v>17005441950</v>
      </c>
      <c r="D11" s="81">
        <v>2380050988</v>
      </c>
      <c r="E11" s="81">
        <v>2560750000</v>
      </c>
      <c r="F11" s="82">
        <v>1048045000</v>
      </c>
      <c r="H11" s="118">
        <f t="shared" si="0"/>
        <v>1860584.8227618702</v>
      </c>
      <c r="I11" s="119">
        <f t="shared" si="1"/>
        <v>1266605.2398331596</v>
      </c>
      <c r="J11" s="119">
        <f t="shared" si="2"/>
        <v>175675.44936521995</v>
      </c>
      <c r="K11" s="119">
        <f t="shared" si="3"/>
        <v>176835.16331745044</v>
      </c>
      <c r="L11" s="120">
        <f t="shared" si="4"/>
        <v>75393.496870728719</v>
      </c>
    </row>
    <row r="12" spans="1:21" x14ac:dyDescent="0.25">
      <c r="A12" s="60" t="s">
        <v>75</v>
      </c>
      <c r="B12" s="75" t="s">
        <v>143</v>
      </c>
      <c r="C12" s="76" t="s">
        <v>143</v>
      </c>
      <c r="D12" s="76" t="s">
        <v>143</v>
      </c>
      <c r="E12" s="76" t="s">
        <v>143</v>
      </c>
      <c r="F12" s="79" t="s">
        <v>143</v>
      </c>
      <c r="H12" s="96"/>
      <c r="I12" s="97"/>
      <c r="J12" s="97"/>
      <c r="K12" s="97"/>
      <c r="L12" s="98"/>
    </row>
    <row r="13" spans="1:21" x14ac:dyDescent="0.25">
      <c r="A13" s="60" t="s">
        <v>26</v>
      </c>
      <c r="B13" s="75" t="s">
        <v>143</v>
      </c>
      <c r="C13" s="76" t="s">
        <v>143</v>
      </c>
      <c r="D13" s="76" t="s">
        <v>143</v>
      </c>
      <c r="E13" s="76" t="s">
        <v>143</v>
      </c>
      <c r="F13" s="79" t="s">
        <v>143</v>
      </c>
      <c r="H13" s="96"/>
      <c r="I13" s="97"/>
      <c r="J13" s="97"/>
      <c r="K13" s="97"/>
      <c r="L13" s="98"/>
    </row>
    <row r="14" spans="1:21" x14ac:dyDescent="0.25">
      <c r="A14" s="60" t="s">
        <v>27</v>
      </c>
      <c r="B14" s="75" t="s">
        <v>143</v>
      </c>
      <c r="C14" s="76" t="s">
        <v>143</v>
      </c>
      <c r="D14" s="76" t="s">
        <v>143</v>
      </c>
      <c r="E14" s="76" t="s">
        <v>143</v>
      </c>
      <c r="F14" s="79" t="s">
        <v>143</v>
      </c>
      <c r="H14" s="96"/>
      <c r="I14" s="97"/>
      <c r="J14" s="97"/>
      <c r="K14" s="97"/>
      <c r="L14" s="98"/>
    </row>
    <row r="15" spans="1:21" x14ac:dyDescent="0.25">
      <c r="A15" s="60" t="s">
        <v>12</v>
      </c>
      <c r="B15" s="75" t="s">
        <v>143</v>
      </c>
      <c r="C15" s="76" t="s">
        <v>143</v>
      </c>
      <c r="D15" s="76" t="s">
        <v>143</v>
      </c>
      <c r="E15" s="76" t="s">
        <v>143</v>
      </c>
      <c r="F15" s="79" t="s">
        <v>143</v>
      </c>
      <c r="H15" s="96"/>
      <c r="I15" s="97"/>
      <c r="J15" s="97"/>
      <c r="K15" s="97"/>
      <c r="L15" s="98"/>
    </row>
    <row r="16" spans="1:21" x14ac:dyDescent="0.25">
      <c r="A16" s="60" t="s">
        <v>25</v>
      </c>
      <c r="B16" s="75" t="s">
        <v>143</v>
      </c>
      <c r="C16" s="76" t="s">
        <v>143</v>
      </c>
      <c r="D16" s="76" t="s">
        <v>143</v>
      </c>
      <c r="E16" s="76" t="s">
        <v>143</v>
      </c>
      <c r="F16" s="79" t="s">
        <v>143</v>
      </c>
      <c r="H16" s="96"/>
      <c r="I16" s="97"/>
      <c r="J16" s="97"/>
      <c r="K16" s="97"/>
      <c r="L16" s="98"/>
    </row>
    <row r="17" spans="1:12" x14ac:dyDescent="0.25">
      <c r="A17" s="60" t="s">
        <v>227</v>
      </c>
      <c r="B17" s="75" t="s">
        <v>143</v>
      </c>
      <c r="C17" s="76" t="s">
        <v>143</v>
      </c>
      <c r="D17" s="76" t="s">
        <v>143</v>
      </c>
      <c r="E17" s="76" t="s">
        <v>143</v>
      </c>
      <c r="F17" s="79" t="s">
        <v>143</v>
      </c>
      <c r="H17" s="96"/>
      <c r="I17" s="97"/>
      <c r="J17" s="97"/>
      <c r="K17" s="97"/>
      <c r="L17" s="98"/>
    </row>
    <row r="18" spans="1:12" x14ac:dyDescent="0.25">
      <c r="A18" s="62" t="s">
        <v>14</v>
      </c>
      <c r="B18" s="86" t="s">
        <v>143</v>
      </c>
      <c r="C18" s="87" t="s">
        <v>143</v>
      </c>
      <c r="D18" s="87" t="s">
        <v>143</v>
      </c>
      <c r="E18" s="87" t="s">
        <v>143</v>
      </c>
      <c r="F18" s="88" t="s">
        <v>143</v>
      </c>
      <c r="H18" s="96"/>
      <c r="I18" s="97"/>
      <c r="J18" s="97"/>
      <c r="K18" s="97"/>
      <c r="L18" s="98"/>
    </row>
    <row r="19" spans="1:12" x14ac:dyDescent="0.25">
      <c r="A19" s="64" t="s">
        <v>6</v>
      </c>
      <c r="B19" s="72">
        <v>84040927250</v>
      </c>
      <c r="C19" s="73">
        <v>92552028594</v>
      </c>
      <c r="D19" s="73">
        <v>85946710135</v>
      </c>
      <c r="E19" s="73">
        <v>184291223273</v>
      </c>
      <c r="F19" s="74">
        <v>187565175876.60999</v>
      </c>
      <c r="H19" s="115">
        <f t="shared" si="0"/>
        <v>6092129.5578108011</v>
      </c>
      <c r="I19" s="116">
        <f t="shared" si="1"/>
        <v>6893492.3725607032</v>
      </c>
      <c r="J19" s="116">
        <f t="shared" si="2"/>
        <v>6343867.0014024209</v>
      </c>
      <c r="K19" s="116">
        <f t="shared" si="3"/>
        <v>12726415.528830882</v>
      </c>
      <c r="L19" s="117">
        <f t="shared" si="4"/>
        <v>13492926.830919357</v>
      </c>
    </row>
    <row r="20" spans="1:12" x14ac:dyDescent="0.25">
      <c r="A20" s="60" t="s">
        <v>5</v>
      </c>
      <c r="B20" s="75" t="s">
        <v>143</v>
      </c>
      <c r="C20" s="76" t="s">
        <v>143</v>
      </c>
      <c r="D20" s="76" t="s">
        <v>143</v>
      </c>
      <c r="E20" s="76" t="s">
        <v>143</v>
      </c>
      <c r="F20" s="79" t="s">
        <v>143</v>
      </c>
      <c r="H20" s="96"/>
      <c r="I20" s="97"/>
      <c r="J20" s="97"/>
      <c r="K20" s="97"/>
      <c r="L20" s="98"/>
    </row>
    <row r="21" spans="1:12" x14ac:dyDescent="0.25">
      <c r="A21" s="60" t="s">
        <v>7</v>
      </c>
      <c r="B21" s="83">
        <v>71670268350</v>
      </c>
      <c r="C21" s="84">
        <v>87354494895</v>
      </c>
      <c r="D21" s="84">
        <v>72727252359</v>
      </c>
      <c r="E21" s="84">
        <v>174431808273</v>
      </c>
      <c r="F21" s="89">
        <v>169966895324.60999</v>
      </c>
      <c r="H21" s="96">
        <f t="shared" si="0"/>
        <v>5195380.090612541</v>
      </c>
      <c r="I21" s="97">
        <f t="shared" si="1"/>
        <v>6506367.8604945624</v>
      </c>
      <c r="J21" s="97">
        <f t="shared" si="2"/>
        <v>5368117.2393711247</v>
      </c>
      <c r="K21" s="97">
        <f t="shared" si="3"/>
        <v>12045563.723016366</v>
      </c>
      <c r="L21" s="98">
        <f t="shared" si="4"/>
        <v>12226954.558996474</v>
      </c>
    </row>
    <row r="22" spans="1:12" x14ac:dyDescent="0.25">
      <c r="A22" s="60" t="s">
        <v>21</v>
      </c>
      <c r="B22" s="80">
        <v>71670268350</v>
      </c>
      <c r="C22" s="81">
        <v>87354494895</v>
      </c>
      <c r="D22" s="81">
        <v>72727252359</v>
      </c>
      <c r="E22" s="81">
        <v>174431808273</v>
      </c>
      <c r="F22" s="82">
        <v>169966895324.60999</v>
      </c>
      <c r="H22" s="118">
        <f t="shared" si="0"/>
        <v>5195380.090612541</v>
      </c>
      <c r="I22" s="119">
        <f t="shared" si="1"/>
        <v>6506367.8604945624</v>
      </c>
      <c r="J22" s="119">
        <f t="shared" si="2"/>
        <v>5368117.2393711247</v>
      </c>
      <c r="K22" s="119">
        <f t="shared" si="3"/>
        <v>12045563.723016366</v>
      </c>
      <c r="L22" s="120">
        <f t="shared" si="4"/>
        <v>12226954.558996474</v>
      </c>
    </row>
    <row r="23" spans="1:12" ht="17.25" x14ac:dyDescent="0.4">
      <c r="A23" s="60" t="s">
        <v>65</v>
      </c>
      <c r="B23" s="90">
        <v>71670268350</v>
      </c>
      <c r="C23" s="91">
        <v>87354494895</v>
      </c>
      <c r="D23" s="91">
        <v>72727252359</v>
      </c>
      <c r="E23" s="91">
        <v>174431808273</v>
      </c>
      <c r="F23" s="92">
        <v>169966895324.60999</v>
      </c>
      <c r="H23" s="121">
        <f t="shared" si="0"/>
        <v>5195380.090612541</v>
      </c>
      <c r="I23" s="122">
        <f t="shared" si="1"/>
        <v>6506367.8604945624</v>
      </c>
      <c r="J23" s="122">
        <f t="shared" si="2"/>
        <v>5368117.2393711247</v>
      </c>
      <c r="K23" s="122">
        <f t="shared" si="3"/>
        <v>12045563.723016366</v>
      </c>
      <c r="L23" s="123">
        <f t="shared" si="4"/>
        <v>12226954.558996474</v>
      </c>
    </row>
    <row r="24" spans="1:12" x14ac:dyDescent="0.25">
      <c r="A24" s="60" t="s">
        <v>32</v>
      </c>
      <c r="B24" s="75" t="s">
        <v>143</v>
      </c>
      <c r="C24" s="76" t="s">
        <v>143</v>
      </c>
      <c r="D24" s="76" t="s">
        <v>143</v>
      </c>
      <c r="E24" s="76" t="s">
        <v>143</v>
      </c>
      <c r="F24" s="79" t="s">
        <v>143</v>
      </c>
      <c r="H24" s="96"/>
      <c r="I24" s="97"/>
      <c r="J24" s="97"/>
      <c r="K24" s="97"/>
      <c r="L24" s="98"/>
    </row>
    <row r="25" spans="1:12" x14ac:dyDescent="0.25">
      <c r="A25" s="60" t="s">
        <v>22</v>
      </c>
      <c r="B25" s="75" t="s">
        <v>143</v>
      </c>
      <c r="C25" s="76" t="s">
        <v>143</v>
      </c>
      <c r="D25" s="76" t="s">
        <v>143</v>
      </c>
      <c r="E25" s="76" t="s">
        <v>143</v>
      </c>
      <c r="F25" s="79" t="s">
        <v>143</v>
      </c>
      <c r="H25" s="96"/>
      <c r="I25" s="97"/>
      <c r="J25" s="97"/>
      <c r="K25" s="97"/>
      <c r="L25" s="98"/>
    </row>
    <row r="26" spans="1:12" x14ac:dyDescent="0.25">
      <c r="A26" s="60" t="s">
        <v>93</v>
      </c>
      <c r="B26" s="75" t="s">
        <v>143</v>
      </c>
      <c r="C26" s="76" t="s">
        <v>143</v>
      </c>
      <c r="D26" s="76" t="s">
        <v>143</v>
      </c>
      <c r="E26" s="76" t="s">
        <v>143</v>
      </c>
      <c r="F26" s="79" t="s">
        <v>143</v>
      </c>
      <c r="H26" s="96"/>
      <c r="I26" s="97"/>
      <c r="J26" s="97"/>
      <c r="K26" s="97"/>
      <c r="L26" s="98"/>
    </row>
    <row r="27" spans="1:12" x14ac:dyDescent="0.25">
      <c r="A27" s="60" t="s">
        <v>34</v>
      </c>
      <c r="B27" s="75" t="s">
        <v>143</v>
      </c>
      <c r="C27" s="76" t="s">
        <v>143</v>
      </c>
      <c r="D27" s="76" t="s">
        <v>143</v>
      </c>
      <c r="E27" s="76" t="s">
        <v>143</v>
      </c>
      <c r="F27" s="79" t="s">
        <v>143</v>
      </c>
      <c r="H27" s="96"/>
      <c r="I27" s="97"/>
      <c r="J27" s="97"/>
      <c r="K27" s="97"/>
      <c r="L27" s="98"/>
    </row>
    <row r="28" spans="1:12" x14ac:dyDescent="0.25">
      <c r="A28" s="60" t="s">
        <v>16</v>
      </c>
      <c r="B28" s="75" t="s">
        <v>143</v>
      </c>
      <c r="C28" s="76" t="s">
        <v>143</v>
      </c>
      <c r="D28" s="76" t="s">
        <v>143</v>
      </c>
      <c r="E28" s="76" t="s">
        <v>143</v>
      </c>
      <c r="F28" s="79" t="s">
        <v>143</v>
      </c>
      <c r="H28" s="96"/>
      <c r="I28" s="97"/>
      <c r="J28" s="97"/>
      <c r="K28" s="97"/>
      <c r="L28" s="98"/>
    </row>
    <row r="29" spans="1:12" x14ac:dyDescent="0.25">
      <c r="A29" s="60" t="s">
        <v>23</v>
      </c>
      <c r="B29" s="75" t="s">
        <v>143</v>
      </c>
      <c r="C29" s="76" t="s">
        <v>143</v>
      </c>
      <c r="D29" s="76" t="s">
        <v>143</v>
      </c>
      <c r="E29" s="76" t="s">
        <v>143</v>
      </c>
      <c r="F29" s="79" t="s">
        <v>143</v>
      </c>
      <c r="H29" s="96"/>
      <c r="I29" s="97"/>
      <c r="J29" s="97"/>
      <c r="K29" s="97"/>
      <c r="L29" s="98"/>
    </row>
    <row r="30" spans="1:12" x14ac:dyDescent="0.25">
      <c r="A30" s="60" t="s">
        <v>250</v>
      </c>
      <c r="B30" s="75" t="s">
        <v>143</v>
      </c>
      <c r="C30" s="76" t="s">
        <v>143</v>
      </c>
      <c r="D30" s="76" t="s">
        <v>143</v>
      </c>
      <c r="E30" s="76" t="s">
        <v>143</v>
      </c>
      <c r="F30" s="79" t="s">
        <v>143</v>
      </c>
      <c r="H30" s="96"/>
      <c r="I30" s="97"/>
      <c r="J30" s="97"/>
      <c r="K30" s="97"/>
      <c r="L30" s="98"/>
    </row>
    <row r="31" spans="1:12" x14ac:dyDescent="0.25">
      <c r="A31" s="60" t="s">
        <v>17</v>
      </c>
      <c r="B31" s="83">
        <v>8546000900</v>
      </c>
      <c r="C31" s="84">
        <v>2669907299</v>
      </c>
      <c r="D31" s="84">
        <v>1860143900</v>
      </c>
      <c r="E31" s="84">
        <v>2078390000</v>
      </c>
      <c r="F31" s="89">
        <v>7874855402</v>
      </c>
      <c r="H31" s="96">
        <f t="shared" si="0"/>
        <v>619499.88401594781</v>
      </c>
      <c r="I31" s="97">
        <f t="shared" si="1"/>
        <v>198860.96372709668</v>
      </c>
      <c r="J31" s="97">
        <f t="shared" si="2"/>
        <v>137300.2583407145</v>
      </c>
      <c r="K31" s="97">
        <f t="shared" si="3"/>
        <v>143525.30902561979</v>
      </c>
      <c r="L31" s="98">
        <f t="shared" si="4"/>
        <v>566495.60477663472</v>
      </c>
    </row>
    <row r="32" spans="1:12" x14ac:dyDescent="0.25">
      <c r="A32" s="60" t="s">
        <v>18</v>
      </c>
      <c r="B32" s="83">
        <v>285300000</v>
      </c>
      <c r="C32" s="84">
        <v>212630000</v>
      </c>
      <c r="D32" s="84">
        <v>3743192176</v>
      </c>
      <c r="E32" s="76" t="s">
        <v>143</v>
      </c>
      <c r="F32" s="89">
        <v>2160214000</v>
      </c>
      <c r="H32" s="96">
        <f t="shared" si="0"/>
        <v>20681.406306632838</v>
      </c>
      <c r="I32" s="97">
        <f t="shared" si="1"/>
        <v>15837.181587963652</v>
      </c>
      <c r="J32" s="97">
        <f t="shared" si="2"/>
        <v>276291.12607026868</v>
      </c>
      <c r="K32" s="97"/>
      <c r="L32" s="98">
        <f t="shared" si="4"/>
        <v>155399.89928782103</v>
      </c>
    </row>
    <row r="33" spans="1:12" x14ac:dyDescent="0.25">
      <c r="A33" s="60" t="s">
        <v>20</v>
      </c>
      <c r="B33" s="83">
        <v>3539358000</v>
      </c>
      <c r="C33" s="84">
        <v>2314996400</v>
      </c>
      <c r="D33" s="84">
        <v>7616121700</v>
      </c>
      <c r="E33" s="84">
        <v>7781025000</v>
      </c>
      <c r="F33" s="89">
        <v>7563211150</v>
      </c>
      <c r="H33" s="96">
        <f t="shared" si="0"/>
        <v>256568.17687567961</v>
      </c>
      <c r="I33" s="97">
        <f t="shared" si="1"/>
        <v>172426.36675108</v>
      </c>
      <c r="J33" s="97">
        <f t="shared" si="2"/>
        <v>562158.37762031297</v>
      </c>
      <c r="K33" s="97">
        <f t="shared" si="3"/>
        <v>537326.49678889581</v>
      </c>
      <c r="L33" s="98">
        <f t="shared" si="4"/>
        <v>544076.76785842748</v>
      </c>
    </row>
    <row r="34" spans="1:12" x14ac:dyDescent="0.25">
      <c r="A34" s="60" t="s">
        <v>35</v>
      </c>
      <c r="B34" s="80">
        <v>2449658000</v>
      </c>
      <c r="C34" s="81">
        <v>1208588400</v>
      </c>
      <c r="D34" s="81">
        <v>4733276246</v>
      </c>
      <c r="E34" s="81">
        <v>3400700000</v>
      </c>
      <c r="F34" s="82">
        <v>1740610000</v>
      </c>
      <c r="H34" s="118">
        <f t="shared" si="0"/>
        <v>177575.78832910475</v>
      </c>
      <c r="I34" s="119">
        <f t="shared" si="1"/>
        <v>90018.501415164603</v>
      </c>
      <c r="J34" s="119">
        <f t="shared" si="2"/>
        <v>349370.84780041332</v>
      </c>
      <c r="K34" s="119">
        <f t="shared" si="3"/>
        <v>234838.75422968026</v>
      </c>
      <c r="L34" s="120">
        <f t="shared" si="4"/>
        <v>125214.73275303935</v>
      </c>
    </row>
    <row r="35" spans="1:12" x14ac:dyDescent="0.25">
      <c r="A35" s="60" t="s">
        <v>36</v>
      </c>
      <c r="B35" s="80" t="s">
        <v>143</v>
      </c>
      <c r="C35" s="81" t="s">
        <v>143</v>
      </c>
      <c r="D35" s="81" t="s">
        <v>143</v>
      </c>
      <c r="E35" s="81" t="s">
        <v>143</v>
      </c>
      <c r="F35" s="82">
        <v>3095540000</v>
      </c>
      <c r="H35" s="118"/>
      <c r="I35" s="119"/>
      <c r="J35" s="119"/>
      <c r="K35" s="119"/>
      <c r="L35" s="120">
        <f t="shared" si="4"/>
        <v>222684.69894252211</v>
      </c>
    </row>
    <row r="36" spans="1:12" x14ac:dyDescent="0.25">
      <c r="A36" s="60" t="s">
        <v>37</v>
      </c>
      <c r="B36" s="80">
        <v>1089700000</v>
      </c>
      <c r="C36" s="81">
        <v>1106408000</v>
      </c>
      <c r="D36" s="81">
        <v>2882845454</v>
      </c>
      <c r="E36" s="81">
        <v>4380325000</v>
      </c>
      <c r="F36" s="82">
        <v>2727061150</v>
      </c>
      <c r="H36" s="118">
        <f t="shared" si="0"/>
        <v>78992.388546574846</v>
      </c>
      <c r="I36" s="119">
        <f t="shared" si="1"/>
        <v>82407.865335915383</v>
      </c>
      <c r="J36" s="119">
        <f t="shared" si="2"/>
        <v>212787.52981989962</v>
      </c>
      <c r="K36" s="119">
        <f t="shared" si="3"/>
        <v>302487.74255921552</v>
      </c>
      <c r="L36" s="120">
        <f t="shared" si="4"/>
        <v>196177.33616286598</v>
      </c>
    </row>
    <row r="37" spans="1:12" x14ac:dyDescent="0.25">
      <c r="A37" s="60" t="s">
        <v>28</v>
      </c>
      <c r="B37" s="80" t="s">
        <v>143</v>
      </c>
      <c r="C37" s="81" t="s">
        <v>143</v>
      </c>
      <c r="D37" s="81" t="s">
        <v>143</v>
      </c>
      <c r="E37" s="81" t="s">
        <v>143</v>
      </c>
      <c r="F37" s="82" t="s">
        <v>143</v>
      </c>
      <c r="H37" s="96"/>
      <c r="I37" s="97"/>
      <c r="J37" s="97"/>
      <c r="K37" s="97"/>
      <c r="L37" s="98"/>
    </row>
    <row r="38" spans="1:12" x14ac:dyDescent="0.25">
      <c r="A38" s="64" t="s">
        <v>3</v>
      </c>
      <c r="B38" s="72">
        <v>109707694880</v>
      </c>
      <c r="C38" s="73">
        <v>109557470544</v>
      </c>
      <c r="D38" s="73">
        <v>88326761123</v>
      </c>
      <c r="E38" s="73">
        <v>186851973273</v>
      </c>
      <c r="F38" s="74">
        <v>198523920876.60999</v>
      </c>
      <c r="H38" s="115">
        <f t="shared" si="0"/>
        <v>7952714.3805726711</v>
      </c>
      <c r="I38" s="116">
        <f t="shared" si="1"/>
        <v>8160097.6123938626</v>
      </c>
      <c r="J38" s="116">
        <f t="shared" si="2"/>
        <v>6519542.450767641</v>
      </c>
      <c r="K38" s="116">
        <f t="shared" si="3"/>
        <v>12903250.692148332</v>
      </c>
      <c r="L38" s="117">
        <f t="shared" si="4"/>
        <v>14281269.036516078</v>
      </c>
    </row>
  </sheetData>
  <mergeCells count="2">
    <mergeCell ref="A1:F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FFD60-BF5B-4F4E-A4DC-AA7512B9D481}">
  <dimension ref="A1:U38"/>
  <sheetViews>
    <sheetView topLeftCell="A7" zoomScaleNormal="100" workbookViewId="0">
      <selection activeCell="A7" sqref="A1:A1048576"/>
    </sheetView>
  </sheetViews>
  <sheetFormatPr defaultColWidth="8.7109375" defaultRowHeight="15" x14ac:dyDescent="0.25"/>
  <cols>
    <col min="1" max="1" width="51.42578125" customWidth="1"/>
    <col min="2" max="6" width="14.7109375" customWidth="1"/>
    <col min="8" max="12" width="14.42578125" customWidth="1"/>
  </cols>
  <sheetData>
    <row r="1" spans="1:21" s="1" customFormat="1" x14ac:dyDescent="0.25">
      <c r="A1" s="129" t="s">
        <v>216</v>
      </c>
      <c r="B1" s="130"/>
      <c r="C1" s="130"/>
      <c r="D1" s="130"/>
      <c r="E1" s="130"/>
      <c r="F1" s="131"/>
      <c r="H1" s="129" t="s">
        <v>212</v>
      </c>
      <c r="I1" s="130"/>
      <c r="J1" s="130"/>
      <c r="K1" s="130"/>
      <c r="L1" s="131"/>
    </row>
    <row r="2" spans="1:21" x14ac:dyDescent="0.25">
      <c r="A2" s="57" t="s">
        <v>190</v>
      </c>
      <c r="B2" s="61">
        <v>2015</v>
      </c>
      <c r="C2" s="58">
        <v>2016</v>
      </c>
      <c r="D2" s="58">
        <v>2017</v>
      </c>
      <c r="E2" s="58">
        <v>2018</v>
      </c>
      <c r="F2" s="59">
        <v>2019</v>
      </c>
      <c r="H2" s="114">
        <v>2015</v>
      </c>
      <c r="I2" s="65">
        <v>2016</v>
      </c>
      <c r="J2" s="65">
        <v>2017</v>
      </c>
      <c r="K2" s="65">
        <v>2018</v>
      </c>
      <c r="L2" s="66">
        <v>2019</v>
      </c>
      <c r="P2" s="70">
        <v>2015</v>
      </c>
      <c r="Q2" s="70">
        <v>2016</v>
      </c>
      <c r="R2" s="70">
        <v>2017</v>
      </c>
      <c r="S2" s="70">
        <v>2018</v>
      </c>
      <c r="T2" s="70">
        <v>2019</v>
      </c>
      <c r="U2" s="70">
        <v>2020</v>
      </c>
    </row>
    <row r="3" spans="1:21" x14ac:dyDescent="0.25">
      <c r="A3" s="64" t="s">
        <v>67</v>
      </c>
      <c r="B3" s="72">
        <v>11289031000</v>
      </c>
      <c r="C3" s="73">
        <v>24638305450</v>
      </c>
      <c r="D3" s="73">
        <v>29123806500</v>
      </c>
      <c r="E3" s="73">
        <v>26841949111</v>
      </c>
      <c r="F3" s="74">
        <v>9048352818</v>
      </c>
      <c r="H3" s="115">
        <f>B3/$P$3</f>
        <v>818342.22544400149</v>
      </c>
      <c r="I3" s="116">
        <f>C3/$Q$3</f>
        <v>1835118.8328616119</v>
      </c>
      <c r="J3" s="116">
        <f>D3/$R$3</f>
        <v>2149675.708591674</v>
      </c>
      <c r="K3" s="116">
        <f>E3/$S$3</f>
        <v>1853597.7564394723</v>
      </c>
      <c r="L3" s="117">
        <f>F3/$T$3</f>
        <v>650913.80605711823</v>
      </c>
      <c r="P3" s="71">
        <v>13795</v>
      </c>
      <c r="Q3" s="71">
        <v>13426</v>
      </c>
      <c r="R3" s="71">
        <v>13548</v>
      </c>
      <c r="S3" s="71">
        <v>14481</v>
      </c>
      <c r="T3" s="71">
        <v>13901</v>
      </c>
      <c r="U3" s="71">
        <v>14529</v>
      </c>
    </row>
    <row r="4" spans="1:21" x14ac:dyDescent="0.25">
      <c r="A4" s="60" t="s">
        <v>11</v>
      </c>
      <c r="B4" s="75" t="s">
        <v>143</v>
      </c>
      <c r="C4" s="76" t="s">
        <v>143</v>
      </c>
      <c r="D4" s="76" t="s">
        <v>143</v>
      </c>
      <c r="E4" s="84">
        <v>519951000</v>
      </c>
      <c r="F4" s="79" t="s">
        <v>143</v>
      </c>
      <c r="H4" s="96"/>
      <c r="I4" s="97"/>
      <c r="J4" s="97"/>
      <c r="K4" s="97">
        <f t="shared" ref="K4:K38" si="0">E4/$S$3</f>
        <v>35905.738553967269</v>
      </c>
      <c r="L4" s="98"/>
    </row>
    <row r="5" spans="1:21" x14ac:dyDescent="0.25">
      <c r="A5" s="60" t="s">
        <v>68</v>
      </c>
      <c r="B5" s="75" t="s">
        <v>143</v>
      </c>
      <c r="C5" s="76" t="s">
        <v>143</v>
      </c>
      <c r="D5" s="76" t="s">
        <v>143</v>
      </c>
      <c r="E5" s="76" t="s">
        <v>143</v>
      </c>
      <c r="F5" s="79" t="s">
        <v>143</v>
      </c>
      <c r="H5" s="96"/>
      <c r="I5" s="97"/>
      <c r="J5" s="97"/>
      <c r="K5" s="97"/>
      <c r="L5" s="98"/>
    </row>
    <row r="6" spans="1:21" x14ac:dyDescent="0.25">
      <c r="A6" s="60" t="s">
        <v>29</v>
      </c>
      <c r="B6" s="80" t="s">
        <v>143</v>
      </c>
      <c r="C6" s="81" t="s">
        <v>143</v>
      </c>
      <c r="D6" s="81" t="s">
        <v>143</v>
      </c>
      <c r="E6" s="81" t="s">
        <v>143</v>
      </c>
      <c r="F6" s="82" t="s">
        <v>143</v>
      </c>
      <c r="H6" s="96"/>
      <c r="I6" s="97"/>
      <c r="J6" s="97"/>
      <c r="K6" s="97"/>
      <c r="L6" s="98"/>
    </row>
    <row r="7" spans="1:21" x14ac:dyDescent="0.25">
      <c r="A7" s="60" t="s">
        <v>70</v>
      </c>
      <c r="B7" s="80" t="s">
        <v>143</v>
      </c>
      <c r="C7" s="81" t="s">
        <v>143</v>
      </c>
      <c r="D7" s="81" t="s">
        <v>143</v>
      </c>
      <c r="E7" s="81" t="s">
        <v>143</v>
      </c>
      <c r="F7" s="82" t="s">
        <v>143</v>
      </c>
      <c r="H7" s="96"/>
      <c r="I7" s="97"/>
      <c r="J7" s="97"/>
      <c r="K7" s="97"/>
      <c r="L7" s="98"/>
    </row>
    <row r="8" spans="1:21" x14ac:dyDescent="0.25">
      <c r="A8" s="60" t="s">
        <v>71</v>
      </c>
      <c r="B8" s="83">
        <v>11289031000</v>
      </c>
      <c r="C8" s="84">
        <v>24638305450</v>
      </c>
      <c r="D8" s="84">
        <v>29123806500</v>
      </c>
      <c r="E8" s="84">
        <v>26321998111</v>
      </c>
      <c r="F8" s="89">
        <v>9048352818</v>
      </c>
      <c r="H8" s="96">
        <f t="shared" ref="H8:H38" si="1">B8/$P$3</f>
        <v>818342.22544400149</v>
      </c>
      <c r="I8" s="97">
        <f t="shared" ref="I8:I38" si="2">C8/$Q$3</f>
        <v>1835118.8328616119</v>
      </c>
      <c r="J8" s="97">
        <f t="shared" ref="J8:J38" si="3">D8/$R$3</f>
        <v>2149675.708591674</v>
      </c>
      <c r="K8" s="97">
        <f t="shared" si="0"/>
        <v>1817692.0178855052</v>
      </c>
      <c r="L8" s="98">
        <f t="shared" ref="L8:L38" si="4">F8/$T$3</f>
        <v>650913.80605711823</v>
      </c>
    </row>
    <row r="9" spans="1:21" x14ac:dyDescent="0.25">
      <c r="A9" s="60" t="s">
        <v>30</v>
      </c>
      <c r="B9" s="80">
        <v>10842151000</v>
      </c>
      <c r="C9" s="81">
        <v>24529567950</v>
      </c>
      <c r="D9" s="81">
        <v>27117349000</v>
      </c>
      <c r="E9" s="81">
        <v>21125802061</v>
      </c>
      <c r="F9" s="82">
        <v>7582674318</v>
      </c>
      <c r="H9" s="118">
        <f t="shared" si="1"/>
        <v>785947.87966654589</v>
      </c>
      <c r="I9" s="119">
        <f t="shared" si="2"/>
        <v>1827019.8085803664</v>
      </c>
      <c r="J9" s="119">
        <f t="shared" si="3"/>
        <v>2001575.8045467965</v>
      </c>
      <c r="K9" s="119">
        <f t="shared" si="0"/>
        <v>1458863.4804916787</v>
      </c>
      <c r="L9" s="120">
        <f t="shared" si="4"/>
        <v>545476.895043522</v>
      </c>
    </row>
    <row r="10" spans="1:21" x14ac:dyDescent="0.25">
      <c r="A10" s="60" t="s">
        <v>73</v>
      </c>
      <c r="B10" s="80" t="s">
        <v>143</v>
      </c>
      <c r="C10" s="81" t="s">
        <v>143</v>
      </c>
      <c r="D10" s="81" t="s">
        <v>143</v>
      </c>
      <c r="E10" s="81" t="s">
        <v>143</v>
      </c>
      <c r="F10" s="82" t="s">
        <v>143</v>
      </c>
      <c r="H10" s="118"/>
      <c r="I10" s="119"/>
      <c r="J10" s="119"/>
      <c r="K10" s="119"/>
      <c r="L10" s="120"/>
    </row>
    <row r="11" spans="1:21" x14ac:dyDescent="0.25">
      <c r="A11" s="60" t="s">
        <v>74</v>
      </c>
      <c r="B11" s="80">
        <v>446880000</v>
      </c>
      <c r="C11" s="81">
        <v>108737500</v>
      </c>
      <c r="D11" s="81">
        <v>2006457500</v>
      </c>
      <c r="E11" s="81">
        <v>5196196050</v>
      </c>
      <c r="F11" s="82">
        <v>1465678500</v>
      </c>
      <c r="H11" s="118">
        <f t="shared" si="1"/>
        <v>32394.345777455601</v>
      </c>
      <c r="I11" s="119">
        <f t="shared" si="2"/>
        <v>8099.0242812453453</v>
      </c>
      <c r="J11" s="119">
        <f t="shared" si="3"/>
        <v>148099.90404487748</v>
      </c>
      <c r="K11" s="119">
        <f t="shared" si="0"/>
        <v>358828.53739382641</v>
      </c>
      <c r="L11" s="120">
        <f t="shared" si="4"/>
        <v>105436.91101359614</v>
      </c>
    </row>
    <row r="12" spans="1:21" x14ac:dyDescent="0.25">
      <c r="A12" s="60" t="s">
        <v>75</v>
      </c>
      <c r="B12" s="75" t="s">
        <v>143</v>
      </c>
      <c r="C12" s="76" t="s">
        <v>143</v>
      </c>
      <c r="D12" s="76" t="s">
        <v>143</v>
      </c>
      <c r="E12" s="76" t="s">
        <v>143</v>
      </c>
      <c r="F12" s="79" t="s">
        <v>143</v>
      </c>
      <c r="H12" s="96"/>
      <c r="I12" s="97"/>
      <c r="J12" s="97"/>
      <c r="K12" s="97"/>
      <c r="L12" s="98"/>
    </row>
    <row r="13" spans="1:21" x14ac:dyDescent="0.25">
      <c r="A13" s="60" t="s">
        <v>26</v>
      </c>
      <c r="B13" s="75" t="s">
        <v>143</v>
      </c>
      <c r="C13" s="76" t="s">
        <v>143</v>
      </c>
      <c r="D13" s="76" t="s">
        <v>143</v>
      </c>
      <c r="E13" s="76" t="s">
        <v>143</v>
      </c>
      <c r="F13" s="79" t="s">
        <v>143</v>
      </c>
      <c r="H13" s="96"/>
      <c r="I13" s="97"/>
      <c r="J13" s="97"/>
      <c r="K13" s="97"/>
      <c r="L13" s="98"/>
    </row>
    <row r="14" spans="1:21" x14ac:dyDescent="0.25">
      <c r="A14" s="60" t="s">
        <v>27</v>
      </c>
      <c r="B14" s="75" t="s">
        <v>143</v>
      </c>
      <c r="C14" s="76" t="s">
        <v>143</v>
      </c>
      <c r="D14" s="76" t="s">
        <v>143</v>
      </c>
      <c r="E14" s="76" t="s">
        <v>143</v>
      </c>
      <c r="F14" s="79" t="s">
        <v>143</v>
      </c>
      <c r="H14" s="96"/>
      <c r="I14" s="97"/>
      <c r="J14" s="97"/>
      <c r="K14" s="97"/>
      <c r="L14" s="98"/>
    </row>
    <row r="15" spans="1:21" x14ac:dyDescent="0.25">
      <c r="A15" s="60" t="s">
        <v>12</v>
      </c>
      <c r="B15" s="75" t="s">
        <v>143</v>
      </c>
      <c r="C15" s="76" t="s">
        <v>143</v>
      </c>
      <c r="D15" s="76" t="s">
        <v>143</v>
      </c>
      <c r="E15" s="76" t="s">
        <v>143</v>
      </c>
      <c r="F15" s="79" t="s">
        <v>143</v>
      </c>
      <c r="H15" s="96"/>
      <c r="I15" s="97"/>
      <c r="J15" s="97"/>
      <c r="K15" s="97"/>
      <c r="L15" s="98"/>
    </row>
    <row r="16" spans="1:21" x14ac:dyDescent="0.25">
      <c r="A16" s="60" t="s">
        <v>25</v>
      </c>
      <c r="B16" s="75" t="s">
        <v>143</v>
      </c>
      <c r="C16" s="76" t="s">
        <v>143</v>
      </c>
      <c r="D16" s="76" t="s">
        <v>143</v>
      </c>
      <c r="E16" s="76" t="s">
        <v>143</v>
      </c>
      <c r="F16" s="79" t="s">
        <v>143</v>
      </c>
      <c r="H16" s="96"/>
      <c r="I16" s="97"/>
      <c r="J16" s="97"/>
      <c r="K16" s="97"/>
      <c r="L16" s="98"/>
    </row>
    <row r="17" spans="1:12" x14ac:dyDescent="0.25">
      <c r="A17" s="60" t="s">
        <v>227</v>
      </c>
      <c r="B17" s="75" t="s">
        <v>143</v>
      </c>
      <c r="C17" s="76" t="s">
        <v>143</v>
      </c>
      <c r="D17" s="76" t="s">
        <v>143</v>
      </c>
      <c r="E17" s="76" t="s">
        <v>143</v>
      </c>
      <c r="F17" s="79" t="s">
        <v>143</v>
      </c>
      <c r="H17" s="96"/>
      <c r="I17" s="97"/>
      <c r="J17" s="97"/>
      <c r="K17" s="97"/>
      <c r="L17" s="98"/>
    </row>
    <row r="18" spans="1:12" x14ac:dyDescent="0.25">
      <c r="A18" s="62" t="s">
        <v>14</v>
      </c>
      <c r="B18" s="86" t="s">
        <v>143</v>
      </c>
      <c r="C18" s="87" t="s">
        <v>143</v>
      </c>
      <c r="D18" s="87" t="s">
        <v>143</v>
      </c>
      <c r="E18" s="87" t="s">
        <v>143</v>
      </c>
      <c r="F18" s="88" t="s">
        <v>143</v>
      </c>
      <c r="H18" s="96"/>
      <c r="I18" s="97"/>
      <c r="J18" s="97"/>
      <c r="K18" s="97"/>
      <c r="L18" s="98"/>
    </row>
    <row r="19" spans="1:12" x14ac:dyDescent="0.25">
      <c r="A19" s="64" t="s">
        <v>6</v>
      </c>
      <c r="B19" s="72">
        <v>3972272000</v>
      </c>
      <c r="C19" s="73">
        <v>2416414911</v>
      </c>
      <c r="D19" s="73">
        <v>7398189235</v>
      </c>
      <c r="E19" s="73">
        <v>13684024352</v>
      </c>
      <c r="F19" s="74">
        <v>4236634171.353035</v>
      </c>
      <c r="H19" s="115">
        <f t="shared" si="1"/>
        <v>287950.1268575571</v>
      </c>
      <c r="I19" s="116">
        <f t="shared" si="2"/>
        <v>179980.25554893489</v>
      </c>
      <c r="J19" s="116">
        <f t="shared" si="3"/>
        <v>546072.42655742541</v>
      </c>
      <c r="K19" s="116">
        <f t="shared" si="0"/>
        <v>944964.04612941097</v>
      </c>
      <c r="L19" s="117">
        <f t="shared" si="4"/>
        <v>304771.8992412801</v>
      </c>
    </row>
    <row r="20" spans="1:12" x14ac:dyDescent="0.25">
      <c r="A20" s="60" t="s">
        <v>5</v>
      </c>
      <c r="B20" s="75" t="s">
        <v>143</v>
      </c>
      <c r="C20" s="76" t="s">
        <v>143</v>
      </c>
      <c r="D20" s="76" t="s">
        <v>143</v>
      </c>
      <c r="E20" s="76" t="s">
        <v>143</v>
      </c>
      <c r="F20" s="79" t="s">
        <v>143</v>
      </c>
      <c r="H20" s="96"/>
      <c r="I20" s="97"/>
      <c r="J20" s="97"/>
      <c r="K20" s="97"/>
      <c r="L20" s="98"/>
    </row>
    <row r="21" spans="1:12" x14ac:dyDescent="0.25">
      <c r="A21" s="60" t="s">
        <v>7</v>
      </c>
      <c r="B21" s="83">
        <v>1202949000</v>
      </c>
      <c r="C21" s="84">
        <v>1740494911</v>
      </c>
      <c r="D21" s="84">
        <v>971690145</v>
      </c>
      <c r="E21" s="84">
        <v>844300560</v>
      </c>
      <c r="F21" s="89">
        <v>2622900621.353035</v>
      </c>
      <c r="H21" s="96">
        <f t="shared" si="1"/>
        <v>87201.812250815507</v>
      </c>
      <c r="I21" s="97">
        <f t="shared" si="2"/>
        <v>129636.14710263668</v>
      </c>
      <c r="J21" s="97">
        <f t="shared" si="3"/>
        <v>71722.036093888397</v>
      </c>
      <c r="K21" s="97">
        <f t="shared" si="0"/>
        <v>58304.023202817487</v>
      </c>
      <c r="L21" s="98">
        <f t="shared" si="4"/>
        <v>188684.3120173394</v>
      </c>
    </row>
    <row r="22" spans="1:12" x14ac:dyDescent="0.25">
      <c r="A22" s="60" t="s">
        <v>21</v>
      </c>
      <c r="B22" s="80">
        <v>1202949000</v>
      </c>
      <c r="C22" s="81">
        <v>1740494911</v>
      </c>
      <c r="D22" s="81">
        <v>971690145</v>
      </c>
      <c r="E22" s="81">
        <v>844300560</v>
      </c>
      <c r="F22" s="82">
        <v>2622900621.353035</v>
      </c>
      <c r="H22" s="118">
        <f t="shared" si="1"/>
        <v>87201.812250815507</v>
      </c>
      <c r="I22" s="119">
        <f t="shared" si="2"/>
        <v>129636.14710263668</v>
      </c>
      <c r="J22" s="119">
        <f t="shared" si="3"/>
        <v>71722.036093888397</v>
      </c>
      <c r="K22" s="119">
        <f t="shared" si="0"/>
        <v>58304.023202817487</v>
      </c>
      <c r="L22" s="120">
        <f t="shared" si="4"/>
        <v>188684.3120173394</v>
      </c>
    </row>
    <row r="23" spans="1:12" ht="17.25" x14ac:dyDescent="0.4">
      <c r="A23" s="60" t="s">
        <v>65</v>
      </c>
      <c r="B23" s="90">
        <v>1202949000</v>
      </c>
      <c r="C23" s="91">
        <v>1740494911</v>
      </c>
      <c r="D23" s="91">
        <v>971690145</v>
      </c>
      <c r="E23" s="91">
        <v>844300560</v>
      </c>
      <c r="F23" s="92">
        <v>2622900621.353035</v>
      </c>
      <c r="H23" s="121">
        <f t="shared" si="1"/>
        <v>87201.812250815507</v>
      </c>
      <c r="I23" s="122">
        <f t="shared" si="2"/>
        <v>129636.14710263668</v>
      </c>
      <c r="J23" s="122">
        <f t="shared" si="3"/>
        <v>71722.036093888397</v>
      </c>
      <c r="K23" s="122">
        <f t="shared" si="0"/>
        <v>58304.023202817487</v>
      </c>
      <c r="L23" s="123">
        <f t="shared" si="4"/>
        <v>188684.3120173394</v>
      </c>
    </row>
    <row r="24" spans="1:12" x14ac:dyDescent="0.25">
      <c r="A24" s="60" t="s">
        <v>32</v>
      </c>
      <c r="B24" s="75" t="s">
        <v>143</v>
      </c>
      <c r="C24" s="76" t="s">
        <v>143</v>
      </c>
      <c r="D24" s="76" t="s">
        <v>143</v>
      </c>
      <c r="E24" s="76" t="s">
        <v>143</v>
      </c>
      <c r="F24" s="79" t="s">
        <v>143</v>
      </c>
      <c r="H24" s="96"/>
      <c r="I24" s="97"/>
      <c r="J24" s="97"/>
      <c r="K24" s="97"/>
      <c r="L24" s="98"/>
    </row>
    <row r="25" spans="1:12" x14ac:dyDescent="0.25">
      <c r="A25" s="60" t="s">
        <v>22</v>
      </c>
      <c r="B25" s="75" t="s">
        <v>143</v>
      </c>
      <c r="C25" s="76" t="s">
        <v>143</v>
      </c>
      <c r="D25" s="76" t="s">
        <v>143</v>
      </c>
      <c r="E25" s="76" t="s">
        <v>143</v>
      </c>
      <c r="F25" s="79" t="s">
        <v>143</v>
      </c>
      <c r="H25" s="96"/>
      <c r="I25" s="97"/>
      <c r="J25" s="97"/>
      <c r="K25" s="97"/>
      <c r="L25" s="98"/>
    </row>
    <row r="26" spans="1:12" x14ac:dyDescent="0.25">
      <c r="A26" s="60" t="s">
        <v>93</v>
      </c>
      <c r="B26" s="75" t="s">
        <v>143</v>
      </c>
      <c r="C26" s="76" t="s">
        <v>143</v>
      </c>
      <c r="D26" s="76" t="s">
        <v>143</v>
      </c>
      <c r="E26" s="76" t="s">
        <v>143</v>
      </c>
      <c r="F26" s="79" t="s">
        <v>143</v>
      </c>
      <c r="H26" s="96"/>
      <c r="I26" s="97"/>
      <c r="J26" s="97"/>
      <c r="K26" s="97"/>
      <c r="L26" s="98"/>
    </row>
    <row r="27" spans="1:12" x14ac:dyDescent="0.25">
      <c r="A27" s="60" t="s">
        <v>34</v>
      </c>
      <c r="B27" s="75" t="s">
        <v>143</v>
      </c>
      <c r="C27" s="76" t="s">
        <v>143</v>
      </c>
      <c r="D27" s="76" t="s">
        <v>143</v>
      </c>
      <c r="E27" s="76" t="s">
        <v>143</v>
      </c>
      <c r="F27" s="79" t="s">
        <v>143</v>
      </c>
      <c r="H27" s="96"/>
      <c r="I27" s="97"/>
      <c r="J27" s="97"/>
      <c r="K27" s="97"/>
      <c r="L27" s="98"/>
    </row>
    <row r="28" spans="1:12" x14ac:dyDescent="0.25">
      <c r="A28" s="60" t="s">
        <v>16</v>
      </c>
      <c r="B28" s="83">
        <v>1874345000</v>
      </c>
      <c r="C28" s="84">
        <v>320820000</v>
      </c>
      <c r="D28" s="84">
        <v>454498210</v>
      </c>
      <c r="E28" s="84">
        <v>556766000</v>
      </c>
      <c r="F28" s="89">
        <v>353083550</v>
      </c>
      <c r="H28" s="96">
        <f t="shared" si="1"/>
        <v>135871.3301920986</v>
      </c>
      <c r="I28" s="97">
        <f t="shared" si="2"/>
        <v>23895.426783852228</v>
      </c>
      <c r="J28" s="97">
        <f t="shared" si="3"/>
        <v>33547.254945379391</v>
      </c>
      <c r="K28" s="97">
        <f t="shared" si="0"/>
        <v>38448.035356674263</v>
      </c>
      <c r="L28" s="98">
        <f t="shared" si="4"/>
        <v>25399.866916049206</v>
      </c>
    </row>
    <row r="29" spans="1:12" x14ac:dyDescent="0.25">
      <c r="A29" s="60" t="s">
        <v>23</v>
      </c>
      <c r="B29" s="80">
        <v>5000000</v>
      </c>
      <c r="C29" s="81" t="s">
        <v>143</v>
      </c>
      <c r="D29" s="81" t="s">
        <v>143</v>
      </c>
      <c r="E29" s="81" t="s">
        <v>143</v>
      </c>
      <c r="F29" s="82" t="s">
        <v>143</v>
      </c>
      <c r="H29" s="118">
        <f t="shared" si="1"/>
        <v>362.45016310257341</v>
      </c>
      <c r="I29" s="119"/>
      <c r="J29" s="119"/>
      <c r="K29" s="119"/>
      <c r="L29" s="120"/>
    </row>
    <row r="30" spans="1:12" x14ac:dyDescent="0.25">
      <c r="A30" s="60" t="s">
        <v>24</v>
      </c>
      <c r="B30" s="80">
        <v>1869345000</v>
      </c>
      <c r="C30" s="81">
        <v>320820000</v>
      </c>
      <c r="D30" s="81">
        <v>454498210</v>
      </c>
      <c r="E30" s="81">
        <v>556766000</v>
      </c>
      <c r="F30" s="82">
        <v>353083550</v>
      </c>
      <c r="H30" s="118">
        <f t="shared" si="1"/>
        <v>135508.88002899601</v>
      </c>
      <c r="I30" s="119">
        <f t="shared" si="2"/>
        <v>23895.426783852228</v>
      </c>
      <c r="J30" s="119">
        <f t="shared" si="3"/>
        <v>33547.254945379391</v>
      </c>
      <c r="K30" s="119">
        <f t="shared" si="0"/>
        <v>38448.035356674263</v>
      </c>
      <c r="L30" s="120">
        <f t="shared" si="4"/>
        <v>25399.866916049206</v>
      </c>
    </row>
    <row r="31" spans="1:12" x14ac:dyDescent="0.25">
      <c r="A31" s="60" t="s">
        <v>17</v>
      </c>
      <c r="B31" s="83">
        <v>505000000</v>
      </c>
      <c r="C31" s="84">
        <v>112000000</v>
      </c>
      <c r="D31" s="84">
        <v>275500000</v>
      </c>
      <c r="E31" s="84">
        <v>397993000</v>
      </c>
      <c r="F31" s="89">
        <v>262970000</v>
      </c>
      <c r="H31" s="96">
        <f t="shared" si="1"/>
        <v>36607.466473359913</v>
      </c>
      <c r="I31" s="97">
        <f t="shared" si="2"/>
        <v>8342.0229405630871</v>
      </c>
      <c r="J31" s="97">
        <f t="shared" si="3"/>
        <v>20335.104812518453</v>
      </c>
      <c r="K31" s="97">
        <f t="shared" si="0"/>
        <v>27483.806366963607</v>
      </c>
      <c r="L31" s="98">
        <f t="shared" si="4"/>
        <v>18917.344075965757</v>
      </c>
    </row>
    <row r="32" spans="1:12" x14ac:dyDescent="0.25">
      <c r="A32" s="60" t="s">
        <v>18</v>
      </c>
      <c r="B32" s="83">
        <v>70000000</v>
      </c>
      <c r="C32" s="76" t="s">
        <v>143</v>
      </c>
      <c r="D32" s="84">
        <v>410000000</v>
      </c>
      <c r="E32" s="76" t="s">
        <v>143</v>
      </c>
      <c r="F32" s="89">
        <v>149880000</v>
      </c>
      <c r="H32" s="96">
        <f t="shared" si="1"/>
        <v>5074.3022834360272</v>
      </c>
      <c r="I32" s="97"/>
      <c r="J32" s="97">
        <f t="shared" si="3"/>
        <v>30262.769412459402</v>
      </c>
      <c r="K32" s="97"/>
      <c r="L32" s="98">
        <f t="shared" si="4"/>
        <v>10781.958132508453</v>
      </c>
    </row>
    <row r="33" spans="1:12" x14ac:dyDescent="0.25">
      <c r="A33" s="60" t="s">
        <v>20</v>
      </c>
      <c r="B33" s="83">
        <v>319978000</v>
      </c>
      <c r="C33" s="84">
        <v>243100000</v>
      </c>
      <c r="D33" s="84">
        <v>5286500880</v>
      </c>
      <c r="E33" s="84">
        <v>11884964792</v>
      </c>
      <c r="F33" s="89">
        <v>847800000</v>
      </c>
      <c r="H33" s="96">
        <f t="shared" si="1"/>
        <v>23195.215657847046</v>
      </c>
      <c r="I33" s="97">
        <f t="shared" si="2"/>
        <v>18106.658721882915</v>
      </c>
      <c r="J33" s="97">
        <f t="shared" si="3"/>
        <v>390205.26129317982</v>
      </c>
      <c r="K33" s="97">
        <f t="shared" si="0"/>
        <v>820728.18120295554</v>
      </c>
      <c r="L33" s="98">
        <f t="shared" si="4"/>
        <v>60988.418099417308</v>
      </c>
    </row>
    <row r="34" spans="1:12" x14ac:dyDescent="0.25">
      <c r="A34" s="60" t="s">
        <v>35</v>
      </c>
      <c r="B34" s="80" t="s">
        <v>143</v>
      </c>
      <c r="C34" s="81" t="s">
        <v>143</v>
      </c>
      <c r="D34" s="81">
        <v>995501100</v>
      </c>
      <c r="E34" s="81" t="s">
        <v>143</v>
      </c>
      <c r="F34" s="82" t="s">
        <v>143</v>
      </c>
      <c r="H34" s="118"/>
      <c r="I34" s="119"/>
      <c r="J34" s="119">
        <f t="shared" si="3"/>
        <v>73479.561558901682</v>
      </c>
      <c r="K34" s="119"/>
      <c r="L34" s="120"/>
    </row>
    <row r="35" spans="1:12" x14ac:dyDescent="0.25">
      <c r="A35" s="60" t="s">
        <v>36</v>
      </c>
      <c r="B35" s="80" t="s">
        <v>143</v>
      </c>
      <c r="C35" s="81" t="s">
        <v>143</v>
      </c>
      <c r="D35" s="81" t="s">
        <v>143</v>
      </c>
      <c r="E35" s="81" t="s">
        <v>143</v>
      </c>
      <c r="F35" s="82" t="s">
        <v>143</v>
      </c>
      <c r="H35" s="118"/>
      <c r="I35" s="119"/>
      <c r="J35" s="119"/>
      <c r="K35" s="119"/>
      <c r="L35" s="120"/>
    </row>
    <row r="36" spans="1:12" x14ac:dyDescent="0.25">
      <c r="A36" s="60" t="s">
        <v>37</v>
      </c>
      <c r="B36" s="80">
        <v>319978000</v>
      </c>
      <c r="C36" s="81">
        <v>243100000</v>
      </c>
      <c r="D36" s="81">
        <v>4290999780</v>
      </c>
      <c r="E36" s="81">
        <v>11884964792</v>
      </c>
      <c r="F36" s="82">
        <v>847800000</v>
      </c>
      <c r="H36" s="118">
        <f t="shared" si="1"/>
        <v>23195.215657847046</v>
      </c>
      <c r="I36" s="119">
        <f t="shared" si="2"/>
        <v>18106.658721882915</v>
      </c>
      <c r="J36" s="119">
        <f t="shared" si="3"/>
        <v>316725.69973427814</v>
      </c>
      <c r="K36" s="119">
        <f t="shared" si="0"/>
        <v>820728.18120295554</v>
      </c>
      <c r="L36" s="120">
        <f t="shared" si="4"/>
        <v>60988.418099417308</v>
      </c>
    </row>
    <row r="37" spans="1:12" x14ac:dyDescent="0.25">
      <c r="A37" s="60" t="s">
        <v>28</v>
      </c>
      <c r="B37" s="75" t="s">
        <v>143</v>
      </c>
      <c r="C37" s="76" t="s">
        <v>143</v>
      </c>
      <c r="D37" s="84">
        <v>0</v>
      </c>
      <c r="E37" s="76" t="s">
        <v>143</v>
      </c>
      <c r="F37" s="79" t="s">
        <v>143</v>
      </c>
      <c r="H37" s="96"/>
      <c r="I37" s="97"/>
      <c r="J37" s="97"/>
      <c r="K37" s="97"/>
      <c r="L37" s="98"/>
    </row>
    <row r="38" spans="1:12" x14ac:dyDescent="0.25">
      <c r="A38" s="64" t="s">
        <v>3</v>
      </c>
      <c r="B38" s="72">
        <v>15261303000</v>
      </c>
      <c r="C38" s="73">
        <v>27054720361</v>
      </c>
      <c r="D38" s="73">
        <v>36521995735</v>
      </c>
      <c r="E38" s="73">
        <v>40525973463</v>
      </c>
      <c r="F38" s="74">
        <v>13284986989.353035</v>
      </c>
      <c r="H38" s="115">
        <f t="shared" si="1"/>
        <v>1106292.3523015585</v>
      </c>
      <c r="I38" s="116">
        <f t="shared" si="2"/>
        <v>2015099.0884105468</v>
      </c>
      <c r="J38" s="116">
        <f t="shared" si="3"/>
        <v>2695748.1351490994</v>
      </c>
      <c r="K38" s="116">
        <f t="shared" si="0"/>
        <v>2798561.8025688832</v>
      </c>
      <c r="L38" s="117">
        <f t="shared" si="4"/>
        <v>955685.70529839827</v>
      </c>
    </row>
  </sheetData>
  <mergeCells count="2">
    <mergeCell ref="A1:F1"/>
    <mergeCell ref="H1:L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D6D3E-966A-4650-9630-893EAF71424D}">
  <dimension ref="A1:R39"/>
  <sheetViews>
    <sheetView topLeftCell="A15" zoomScaleNormal="100" workbookViewId="0">
      <selection activeCell="A15" sqref="A1:A1048576"/>
    </sheetView>
  </sheetViews>
  <sheetFormatPr defaultColWidth="8.7109375" defaultRowHeight="15" x14ac:dyDescent="0.25"/>
  <cols>
    <col min="1" max="1" width="55.140625" customWidth="1"/>
    <col min="2" max="5" width="16.140625" customWidth="1"/>
    <col min="7" max="10" width="16.42578125" customWidth="1"/>
  </cols>
  <sheetData>
    <row r="1" spans="1:18" s="1" customFormat="1" x14ac:dyDescent="0.25">
      <c r="A1" s="129" t="s">
        <v>217</v>
      </c>
      <c r="B1" s="130"/>
      <c r="C1" s="130"/>
      <c r="D1" s="130"/>
      <c r="E1" s="131"/>
      <c r="G1" s="128" t="s">
        <v>213</v>
      </c>
      <c r="H1" s="128"/>
      <c r="I1" s="128"/>
      <c r="J1" s="128"/>
      <c r="M1" s="70">
        <v>2015</v>
      </c>
      <c r="N1" s="70">
        <v>2016</v>
      </c>
      <c r="O1" s="70">
        <v>2017</v>
      </c>
      <c r="P1" s="70">
        <v>2018</v>
      </c>
      <c r="Q1" s="70">
        <v>2019</v>
      </c>
      <c r="R1" s="70">
        <v>2020</v>
      </c>
    </row>
    <row r="2" spans="1:18" x14ac:dyDescent="0.25">
      <c r="A2" s="57" t="s">
        <v>190</v>
      </c>
      <c r="B2" s="61">
        <v>2016</v>
      </c>
      <c r="C2" s="58">
        <v>2017</v>
      </c>
      <c r="D2" s="58">
        <v>2018</v>
      </c>
      <c r="E2" s="59">
        <v>2019</v>
      </c>
      <c r="G2" s="114">
        <v>2016</v>
      </c>
      <c r="H2" s="65">
        <v>2017</v>
      </c>
      <c r="I2" s="65">
        <v>2018</v>
      </c>
      <c r="J2" s="66">
        <v>2019</v>
      </c>
      <c r="M2" s="71">
        <v>13795</v>
      </c>
      <c r="N2" s="71">
        <v>13426</v>
      </c>
      <c r="O2" s="71">
        <v>13548</v>
      </c>
      <c r="P2" s="71">
        <v>14481</v>
      </c>
      <c r="Q2" s="71">
        <v>13901</v>
      </c>
      <c r="R2" s="71">
        <v>14529</v>
      </c>
    </row>
    <row r="3" spans="1:18" x14ac:dyDescent="0.25">
      <c r="A3" s="64" t="s">
        <v>67</v>
      </c>
      <c r="B3" s="72">
        <v>10336951000</v>
      </c>
      <c r="C3" s="73">
        <v>11007507000</v>
      </c>
      <c r="D3" s="73">
        <v>10349127750</v>
      </c>
      <c r="E3" s="74">
        <v>3928387000</v>
      </c>
      <c r="G3" s="115">
        <f>B3/$N$2</f>
        <v>769920.37837032625</v>
      </c>
      <c r="H3" s="116">
        <f>C3/$O$2</f>
        <v>812482.06377325067</v>
      </c>
      <c r="I3" s="116">
        <f>D3/$P$2</f>
        <v>714669.41164284234</v>
      </c>
      <c r="J3" s="117">
        <f>E3/$Q$2</f>
        <v>282597.43903316307</v>
      </c>
    </row>
    <row r="4" spans="1:18" x14ac:dyDescent="0.25">
      <c r="A4" s="60" t="s">
        <v>11</v>
      </c>
      <c r="B4" s="75" t="s">
        <v>143</v>
      </c>
      <c r="C4" s="76" t="s">
        <v>143</v>
      </c>
      <c r="D4" s="76" t="s">
        <v>143</v>
      </c>
      <c r="E4" s="79" t="s">
        <v>143</v>
      </c>
      <c r="G4" s="96"/>
      <c r="H4" s="97"/>
      <c r="I4" s="97"/>
      <c r="J4" s="98"/>
    </row>
    <row r="5" spans="1:18" x14ac:dyDescent="0.25">
      <c r="A5" s="60" t="s">
        <v>68</v>
      </c>
      <c r="B5" s="75" t="s">
        <v>143</v>
      </c>
      <c r="C5" s="76" t="s">
        <v>143</v>
      </c>
      <c r="D5" s="76" t="s">
        <v>143</v>
      </c>
      <c r="E5" s="79" t="s">
        <v>143</v>
      </c>
      <c r="G5" s="96"/>
      <c r="H5" s="97"/>
      <c r="I5" s="97"/>
      <c r="J5" s="98"/>
    </row>
    <row r="6" spans="1:18" x14ac:dyDescent="0.25">
      <c r="A6" s="60" t="s">
        <v>29</v>
      </c>
      <c r="B6" s="75" t="s">
        <v>143</v>
      </c>
      <c r="C6" s="76" t="s">
        <v>143</v>
      </c>
      <c r="D6" s="76" t="s">
        <v>143</v>
      </c>
      <c r="E6" s="79" t="s">
        <v>143</v>
      </c>
      <c r="G6" s="96"/>
      <c r="H6" s="97"/>
      <c r="I6" s="97"/>
      <c r="J6" s="98"/>
    </row>
    <row r="7" spans="1:18" x14ac:dyDescent="0.25">
      <c r="A7" s="60" t="s">
        <v>70</v>
      </c>
      <c r="B7" s="75" t="s">
        <v>143</v>
      </c>
      <c r="C7" s="76" t="s">
        <v>143</v>
      </c>
      <c r="D7" s="76" t="s">
        <v>143</v>
      </c>
      <c r="E7" s="79" t="s">
        <v>143</v>
      </c>
      <c r="G7" s="96"/>
      <c r="H7" s="97"/>
      <c r="I7" s="97"/>
      <c r="J7" s="98"/>
    </row>
    <row r="8" spans="1:18" x14ac:dyDescent="0.25">
      <c r="A8" s="60" t="s">
        <v>71</v>
      </c>
      <c r="B8" s="83">
        <v>10336951000</v>
      </c>
      <c r="C8" s="84">
        <v>11007507000</v>
      </c>
      <c r="D8" s="84">
        <v>10349127750</v>
      </c>
      <c r="E8" s="89">
        <v>3928387000</v>
      </c>
      <c r="G8" s="96">
        <f t="shared" ref="G8:G38" si="0">B8/$N$2</f>
        <v>769920.37837032625</v>
      </c>
      <c r="H8" s="97">
        <f t="shared" ref="H8:H38" si="1">C8/$O$2</f>
        <v>812482.06377325067</v>
      </c>
      <c r="I8" s="97">
        <f t="shared" ref="I8:I38" si="2">D8/$P$2</f>
        <v>714669.41164284234</v>
      </c>
      <c r="J8" s="98">
        <f t="shared" ref="J8:J38" si="3">E8/$Q$2</f>
        <v>282597.43903316307</v>
      </c>
    </row>
    <row r="9" spans="1:18" x14ac:dyDescent="0.25">
      <c r="A9" s="60" t="s">
        <v>30</v>
      </c>
      <c r="B9" s="80">
        <v>5511852000</v>
      </c>
      <c r="C9" s="81" t="s">
        <v>143</v>
      </c>
      <c r="D9" s="81" t="s">
        <v>143</v>
      </c>
      <c r="E9" s="82" t="s">
        <v>143</v>
      </c>
      <c r="G9" s="118">
        <f t="shared" si="0"/>
        <v>410535.67704454047</v>
      </c>
      <c r="H9" s="119"/>
      <c r="I9" s="119"/>
      <c r="J9" s="120"/>
    </row>
    <row r="10" spans="1:18" x14ac:dyDescent="0.25">
      <c r="A10" s="60" t="s">
        <v>73</v>
      </c>
      <c r="B10" s="80">
        <v>4825099000</v>
      </c>
      <c r="C10" s="81">
        <v>6725847500</v>
      </c>
      <c r="D10" s="81">
        <v>6072129500</v>
      </c>
      <c r="E10" s="82">
        <v>2698350000</v>
      </c>
      <c r="G10" s="118">
        <f t="shared" si="0"/>
        <v>359384.70132578578</v>
      </c>
      <c r="H10" s="119">
        <f t="shared" si="1"/>
        <v>496445.78535577207</v>
      </c>
      <c r="I10" s="119">
        <f t="shared" si="2"/>
        <v>419317.00158828811</v>
      </c>
      <c r="J10" s="120">
        <f t="shared" si="3"/>
        <v>194111.93439320911</v>
      </c>
    </row>
    <row r="11" spans="1:18" x14ac:dyDescent="0.25">
      <c r="A11" s="60" t="s">
        <v>74</v>
      </c>
      <c r="B11" s="80" t="s">
        <v>143</v>
      </c>
      <c r="C11" s="81">
        <v>4281659500</v>
      </c>
      <c r="D11" s="81">
        <v>4276998250</v>
      </c>
      <c r="E11" s="82">
        <v>1230037000</v>
      </c>
      <c r="G11" s="118"/>
      <c r="H11" s="119">
        <f t="shared" si="1"/>
        <v>316036.27841747861</v>
      </c>
      <c r="I11" s="119">
        <f t="shared" si="2"/>
        <v>295352.41005455423</v>
      </c>
      <c r="J11" s="120">
        <f t="shared" si="3"/>
        <v>88485.504639953957</v>
      </c>
    </row>
    <row r="12" spans="1:18" x14ac:dyDescent="0.25">
      <c r="A12" s="60" t="s">
        <v>75</v>
      </c>
      <c r="B12" s="75" t="s">
        <v>143</v>
      </c>
      <c r="C12" s="76" t="s">
        <v>143</v>
      </c>
      <c r="D12" s="76" t="s">
        <v>143</v>
      </c>
      <c r="E12" s="79" t="s">
        <v>143</v>
      </c>
      <c r="G12" s="96"/>
      <c r="H12" s="97"/>
      <c r="I12" s="97"/>
      <c r="J12" s="98"/>
    </row>
    <row r="13" spans="1:18" x14ac:dyDescent="0.25">
      <c r="A13" s="60" t="s">
        <v>26</v>
      </c>
      <c r="B13" s="75" t="s">
        <v>143</v>
      </c>
      <c r="C13" s="76" t="s">
        <v>143</v>
      </c>
      <c r="D13" s="76" t="s">
        <v>143</v>
      </c>
      <c r="E13" s="79" t="s">
        <v>143</v>
      </c>
      <c r="G13" s="96"/>
      <c r="H13" s="97"/>
      <c r="I13" s="97"/>
      <c r="J13" s="98"/>
    </row>
    <row r="14" spans="1:18" x14ac:dyDescent="0.25">
      <c r="A14" s="60" t="s">
        <v>27</v>
      </c>
      <c r="B14" s="75" t="s">
        <v>143</v>
      </c>
      <c r="C14" s="76" t="s">
        <v>143</v>
      </c>
      <c r="D14" s="76" t="s">
        <v>143</v>
      </c>
      <c r="E14" s="79" t="s">
        <v>143</v>
      </c>
      <c r="G14" s="96"/>
      <c r="H14" s="97"/>
      <c r="I14" s="97"/>
      <c r="J14" s="98"/>
    </row>
    <row r="15" spans="1:18" x14ac:dyDescent="0.25">
      <c r="A15" s="60" t="s">
        <v>12</v>
      </c>
      <c r="B15" s="75" t="s">
        <v>143</v>
      </c>
      <c r="C15" s="76" t="s">
        <v>143</v>
      </c>
      <c r="D15" s="76" t="s">
        <v>143</v>
      </c>
      <c r="E15" s="79" t="s">
        <v>143</v>
      </c>
      <c r="G15" s="96"/>
      <c r="H15" s="97"/>
      <c r="I15" s="97"/>
      <c r="J15" s="98"/>
    </row>
    <row r="16" spans="1:18" x14ac:dyDescent="0.25">
      <c r="A16" s="60" t="s">
        <v>25</v>
      </c>
      <c r="B16" s="75" t="s">
        <v>143</v>
      </c>
      <c r="C16" s="76" t="s">
        <v>143</v>
      </c>
      <c r="D16" s="76" t="s">
        <v>143</v>
      </c>
      <c r="E16" s="79" t="s">
        <v>143</v>
      </c>
      <c r="G16" s="96"/>
      <c r="H16" s="97"/>
      <c r="I16" s="97"/>
      <c r="J16" s="98"/>
    </row>
    <row r="17" spans="1:10" x14ac:dyDescent="0.25">
      <c r="A17" s="60" t="s">
        <v>227</v>
      </c>
      <c r="B17" s="75" t="s">
        <v>143</v>
      </c>
      <c r="C17" s="76" t="s">
        <v>143</v>
      </c>
      <c r="D17" s="76" t="s">
        <v>143</v>
      </c>
      <c r="E17" s="79" t="s">
        <v>143</v>
      </c>
      <c r="G17" s="96"/>
      <c r="H17" s="97"/>
      <c r="I17" s="97"/>
      <c r="J17" s="98"/>
    </row>
    <row r="18" spans="1:10" x14ac:dyDescent="0.25">
      <c r="A18" s="62" t="s">
        <v>14</v>
      </c>
      <c r="B18" s="86" t="s">
        <v>143</v>
      </c>
      <c r="C18" s="87" t="s">
        <v>143</v>
      </c>
      <c r="D18" s="87" t="s">
        <v>143</v>
      </c>
      <c r="E18" s="88" t="s">
        <v>143</v>
      </c>
      <c r="G18" s="96"/>
      <c r="H18" s="97"/>
      <c r="I18" s="97"/>
      <c r="J18" s="98"/>
    </row>
    <row r="19" spans="1:10" x14ac:dyDescent="0.25">
      <c r="A19" s="64" t="s">
        <v>6</v>
      </c>
      <c r="B19" s="72">
        <v>939571100</v>
      </c>
      <c r="C19" s="73">
        <v>4397554000</v>
      </c>
      <c r="D19" s="73">
        <v>4045318500</v>
      </c>
      <c r="E19" s="74">
        <v>15918029179</v>
      </c>
      <c r="G19" s="115">
        <f t="shared" si="0"/>
        <v>69981.461343661547</v>
      </c>
      <c r="H19" s="116">
        <f t="shared" si="1"/>
        <v>324590.64068497194</v>
      </c>
      <c r="I19" s="116">
        <f t="shared" si="2"/>
        <v>279353.53221462609</v>
      </c>
      <c r="J19" s="117">
        <f t="shared" si="3"/>
        <v>1145099.5740594203</v>
      </c>
    </row>
    <row r="20" spans="1:10" x14ac:dyDescent="0.25">
      <c r="A20" s="60" t="s">
        <v>5</v>
      </c>
      <c r="B20" s="75" t="s">
        <v>143</v>
      </c>
      <c r="C20" s="76" t="s">
        <v>143</v>
      </c>
      <c r="D20" s="76" t="s">
        <v>143</v>
      </c>
      <c r="E20" s="79" t="s">
        <v>143</v>
      </c>
      <c r="G20" s="96"/>
      <c r="H20" s="97"/>
      <c r="I20" s="97"/>
      <c r="J20" s="98"/>
    </row>
    <row r="21" spans="1:10" x14ac:dyDescent="0.25">
      <c r="A21" s="60" t="s">
        <v>7</v>
      </c>
      <c r="B21" s="75" t="s">
        <v>143</v>
      </c>
      <c r="C21" s="84">
        <v>3092600000</v>
      </c>
      <c r="D21" s="84">
        <v>3092105000</v>
      </c>
      <c r="E21" s="89">
        <v>11842218179</v>
      </c>
      <c r="G21" s="96"/>
      <c r="H21" s="97">
        <f t="shared" si="1"/>
        <v>228269.85532919987</v>
      </c>
      <c r="I21" s="97">
        <f t="shared" si="2"/>
        <v>213528.41654581865</v>
      </c>
      <c r="J21" s="98">
        <f t="shared" si="3"/>
        <v>851896.85483058775</v>
      </c>
    </row>
    <row r="22" spans="1:10" x14ac:dyDescent="0.25">
      <c r="A22" s="60" t="s">
        <v>21</v>
      </c>
      <c r="B22" s="80" t="s">
        <v>143</v>
      </c>
      <c r="C22" s="81">
        <v>3092600000</v>
      </c>
      <c r="D22" s="81">
        <v>3092105000</v>
      </c>
      <c r="E22" s="82">
        <v>11842218179</v>
      </c>
      <c r="G22" s="96"/>
      <c r="H22" s="119">
        <f t="shared" si="1"/>
        <v>228269.85532919987</v>
      </c>
      <c r="I22" s="119">
        <f t="shared" si="2"/>
        <v>213528.41654581865</v>
      </c>
      <c r="J22" s="120">
        <f t="shared" si="3"/>
        <v>851896.85483058775</v>
      </c>
    </row>
    <row r="23" spans="1:10" ht="17.25" x14ac:dyDescent="0.4">
      <c r="A23" s="60" t="s">
        <v>65</v>
      </c>
      <c r="B23" s="75" t="s">
        <v>143</v>
      </c>
      <c r="C23" s="91">
        <v>3092600000</v>
      </c>
      <c r="D23" s="91">
        <v>3092105000</v>
      </c>
      <c r="E23" s="92">
        <v>11842218179</v>
      </c>
      <c r="G23" s="96"/>
      <c r="H23" s="122">
        <f t="shared" si="1"/>
        <v>228269.85532919987</v>
      </c>
      <c r="I23" s="122">
        <f t="shared" si="2"/>
        <v>213528.41654581865</v>
      </c>
      <c r="J23" s="123">
        <f t="shared" si="3"/>
        <v>851896.85483058775</v>
      </c>
    </row>
    <row r="24" spans="1:10" x14ac:dyDescent="0.25">
      <c r="A24" s="60" t="s">
        <v>32</v>
      </c>
      <c r="B24" s="75" t="s">
        <v>143</v>
      </c>
      <c r="C24" s="76" t="s">
        <v>143</v>
      </c>
      <c r="D24" s="76" t="s">
        <v>143</v>
      </c>
      <c r="E24" s="79" t="s">
        <v>143</v>
      </c>
      <c r="G24" s="96"/>
      <c r="H24" s="97"/>
      <c r="I24" s="97"/>
      <c r="J24" s="98"/>
    </row>
    <row r="25" spans="1:10" x14ac:dyDescent="0.25">
      <c r="A25" s="60" t="s">
        <v>22</v>
      </c>
      <c r="B25" s="75" t="s">
        <v>143</v>
      </c>
      <c r="C25" s="76" t="s">
        <v>143</v>
      </c>
      <c r="D25" s="76" t="s">
        <v>143</v>
      </c>
      <c r="E25" s="79" t="s">
        <v>143</v>
      </c>
      <c r="G25" s="96"/>
      <c r="H25" s="97"/>
      <c r="I25" s="97"/>
      <c r="J25" s="98"/>
    </row>
    <row r="26" spans="1:10" x14ac:dyDescent="0.25">
      <c r="A26" s="60" t="s">
        <v>93</v>
      </c>
      <c r="B26" s="75" t="s">
        <v>143</v>
      </c>
      <c r="C26" s="76" t="s">
        <v>143</v>
      </c>
      <c r="D26" s="76" t="s">
        <v>143</v>
      </c>
      <c r="E26" s="79" t="s">
        <v>143</v>
      </c>
      <c r="G26" s="96"/>
      <c r="H26" s="97"/>
      <c r="I26" s="97"/>
      <c r="J26" s="98"/>
    </row>
    <row r="27" spans="1:10" x14ac:dyDescent="0.25">
      <c r="A27" s="60" t="s">
        <v>34</v>
      </c>
      <c r="B27" s="75" t="s">
        <v>143</v>
      </c>
      <c r="C27" s="76" t="s">
        <v>143</v>
      </c>
      <c r="D27" s="76" t="s">
        <v>143</v>
      </c>
      <c r="E27" s="79" t="s">
        <v>143</v>
      </c>
      <c r="G27" s="96"/>
      <c r="H27" s="97"/>
      <c r="I27" s="97"/>
      <c r="J27" s="98"/>
    </row>
    <row r="28" spans="1:10" x14ac:dyDescent="0.25">
      <c r="A28" s="60" t="s">
        <v>16</v>
      </c>
      <c r="B28" s="83">
        <v>342202000</v>
      </c>
      <c r="C28" s="84">
        <v>238422000</v>
      </c>
      <c r="D28" s="84">
        <v>210970000</v>
      </c>
      <c r="E28" s="89">
        <v>139936000</v>
      </c>
      <c r="G28" s="96">
        <f t="shared" si="0"/>
        <v>25488.008342022942</v>
      </c>
      <c r="H28" s="97">
        <f t="shared" si="1"/>
        <v>17598.317094774135</v>
      </c>
      <c r="I28" s="97">
        <f t="shared" si="2"/>
        <v>14568.745252399696</v>
      </c>
      <c r="J28" s="98">
        <f t="shared" si="3"/>
        <v>10066.613912668154</v>
      </c>
    </row>
    <row r="29" spans="1:10" x14ac:dyDescent="0.25">
      <c r="A29" s="60" t="s">
        <v>23</v>
      </c>
      <c r="B29" s="80">
        <v>133783000</v>
      </c>
      <c r="C29" s="81">
        <v>169822000</v>
      </c>
      <c r="D29" s="81">
        <v>142970000</v>
      </c>
      <c r="E29" s="82">
        <v>40100000</v>
      </c>
      <c r="G29" s="118">
        <f t="shared" si="0"/>
        <v>9964.4719201549233</v>
      </c>
      <c r="H29" s="119">
        <f t="shared" si="1"/>
        <v>12534.839090640686</v>
      </c>
      <c r="I29" s="119">
        <f t="shared" si="2"/>
        <v>9872.936951867965</v>
      </c>
      <c r="J29" s="120">
        <f t="shared" si="3"/>
        <v>2884.6845550679809</v>
      </c>
    </row>
    <row r="30" spans="1:10" x14ac:dyDescent="0.25">
      <c r="A30" s="60" t="s">
        <v>24</v>
      </c>
      <c r="B30" s="80">
        <v>208419000</v>
      </c>
      <c r="C30" s="81">
        <v>68600000</v>
      </c>
      <c r="D30" s="81">
        <v>68000000</v>
      </c>
      <c r="E30" s="82">
        <v>99836000</v>
      </c>
      <c r="G30" s="118">
        <f t="shared" si="0"/>
        <v>15523.536421868017</v>
      </c>
      <c r="H30" s="119">
        <f t="shared" si="1"/>
        <v>5063.4780041334516</v>
      </c>
      <c r="I30" s="119">
        <f t="shared" si="2"/>
        <v>4695.8083005317312</v>
      </c>
      <c r="J30" s="120">
        <f t="shared" si="3"/>
        <v>7181.9293576001728</v>
      </c>
    </row>
    <row r="31" spans="1:10" x14ac:dyDescent="0.25">
      <c r="A31" s="60" t="s">
        <v>17</v>
      </c>
      <c r="B31" s="83">
        <v>350000000</v>
      </c>
      <c r="C31" s="84">
        <v>146543000</v>
      </c>
      <c r="D31" s="84">
        <v>137972500</v>
      </c>
      <c r="E31" s="89">
        <v>50800000</v>
      </c>
      <c r="G31" s="96">
        <f t="shared" si="0"/>
        <v>26068.821689259647</v>
      </c>
      <c r="H31" s="97">
        <f t="shared" si="1"/>
        <v>10816.57809270741</v>
      </c>
      <c r="I31" s="97">
        <f t="shared" si="2"/>
        <v>9527.8295697810918</v>
      </c>
      <c r="J31" s="98">
        <f t="shared" si="3"/>
        <v>3654.4133515574417</v>
      </c>
    </row>
    <row r="32" spans="1:10" x14ac:dyDescent="0.25">
      <c r="A32" s="60" t="s">
        <v>18</v>
      </c>
      <c r="B32" s="83">
        <v>114340100</v>
      </c>
      <c r="C32" s="84">
        <v>178822000</v>
      </c>
      <c r="D32" s="84">
        <v>168441000</v>
      </c>
      <c r="E32" s="89">
        <v>81900000</v>
      </c>
      <c r="G32" s="96">
        <f t="shared" si="0"/>
        <v>8516.3190823774767</v>
      </c>
      <c r="H32" s="97">
        <f t="shared" si="1"/>
        <v>13199.143785060525</v>
      </c>
      <c r="I32" s="97">
        <f t="shared" si="2"/>
        <v>11631.862440439196</v>
      </c>
      <c r="J32" s="98">
        <f t="shared" si="3"/>
        <v>5891.6624703258758</v>
      </c>
    </row>
    <row r="33" spans="1:10" x14ac:dyDescent="0.25">
      <c r="A33" s="60" t="s">
        <v>20</v>
      </c>
      <c r="B33" s="83">
        <v>133029000</v>
      </c>
      <c r="C33" s="84">
        <v>741167000</v>
      </c>
      <c r="D33" s="84">
        <v>435830000</v>
      </c>
      <c r="E33" s="89">
        <v>3803175000</v>
      </c>
      <c r="G33" s="96">
        <f t="shared" si="0"/>
        <v>9908.3122300014893</v>
      </c>
      <c r="H33" s="97">
        <f t="shared" si="1"/>
        <v>54706.746383229998</v>
      </c>
      <c r="I33" s="97">
        <f t="shared" si="2"/>
        <v>30096.678406187417</v>
      </c>
      <c r="J33" s="98">
        <f t="shared" si="3"/>
        <v>273590.02949428099</v>
      </c>
    </row>
    <row r="34" spans="1:10" x14ac:dyDescent="0.25">
      <c r="A34" s="60" t="s">
        <v>35</v>
      </c>
      <c r="B34" s="80" t="s">
        <v>143</v>
      </c>
      <c r="C34" s="81">
        <v>237575000</v>
      </c>
      <c r="D34" s="81">
        <v>232570000</v>
      </c>
      <c r="E34" s="82">
        <v>409200000</v>
      </c>
      <c r="G34" s="118" t="s">
        <v>143</v>
      </c>
      <c r="H34" s="119">
        <f t="shared" si="1"/>
        <v>17535.798641865957</v>
      </c>
      <c r="I34" s="119">
        <f t="shared" si="2"/>
        <v>16060.354947862717</v>
      </c>
      <c r="J34" s="120">
        <f t="shared" si="3"/>
        <v>29436.731170419393</v>
      </c>
    </row>
    <row r="35" spans="1:10" x14ac:dyDescent="0.25">
      <c r="A35" s="60" t="s">
        <v>36</v>
      </c>
      <c r="B35" s="80">
        <v>103026500</v>
      </c>
      <c r="C35" s="81">
        <v>52226500</v>
      </c>
      <c r="D35" s="81">
        <v>52226500</v>
      </c>
      <c r="E35" s="82">
        <v>346475000</v>
      </c>
      <c r="G35" s="118">
        <f t="shared" si="0"/>
        <v>7673.6555936243112</v>
      </c>
      <c r="H35" s="119">
        <f t="shared" si="1"/>
        <v>3854.9232359019779</v>
      </c>
      <c r="I35" s="119">
        <f t="shared" si="2"/>
        <v>3606.5534148194183</v>
      </c>
      <c r="J35" s="120">
        <f t="shared" si="3"/>
        <v>24924.465865765054</v>
      </c>
    </row>
    <row r="36" spans="1:10" x14ac:dyDescent="0.25">
      <c r="A36" s="60" t="s">
        <v>37</v>
      </c>
      <c r="B36" s="80">
        <v>30002500</v>
      </c>
      <c r="C36" s="81">
        <v>451365500</v>
      </c>
      <c r="D36" s="81">
        <v>151033500</v>
      </c>
      <c r="E36" s="82">
        <v>3047500000</v>
      </c>
      <c r="G36" s="118">
        <f t="shared" si="0"/>
        <v>2234.6566363771785</v>
      </c>
      <c r="H36" s="119">
        <f t="shared" si="1"/>
        <v>33316.024505462061</v>
      </c>
      <c r="I36" s="119">
        <f t="shared" si="2"/>
        <v>10429.770043505283</v>
      </c>
      <c r="J36" s="120">
        <f t="shared" si="3"/>
        <v>219228.83245809653</v>
      </c>
    </row>
    <row r="37" spans="1:10" x14ac:dyDescent="0.25">
      <c r="A37" s="60" t="s">
        <v>28</v>
      </c>
      <c r="B37" s="75" t="s">
        <v>143</v>
      </c>
      <c r="C37" s="76" t="s">
        <v>143</v>
      </c>
      <c r="D37" s="76" t="s">
        <v>143</v>
      </c>
      <c r="E37" s="79" t="s">
        <v>143</v>
      </c>
      <c r="G37" s="96"/>
      <c r="H37" s="97"/>
      <c r="I37" s="97"/>
      <c r="J37" s="98"/>
    </row>
    <row r="38" spans="1:10" x14ac:dyDescent="0.25">
      <c r="A38" s="64" t="s">
        <v>3</v>
      </c>
      <c r="B38" s="72">
        <v>11276522100</v>
      </c>
      <c r="C38" s="73">
        <v>15405061000</v>
      </c>
      <c r="D38" s="73">
        <v>14394446250</v>
      </c>
      <c r="E38" s="74">
        <v>19846416179</v>
      </c>
      <c r="G38" s="115">
        <f t="shared" si="0"/>
        <v>839901.83971398778</v>
      </c>
      <c r="H38" s="116">
        <f t="shared" si="1"/>
        <v>1137072.7044582227</v>
      </c>
      <c r="I38" s="116">
        <f t="shared" si="2"/>
        <v>994022.94385746843</v>
      </c>
      <c r="J38" s="117">
        <f t="shared" si="3"/>
        <v>1427697.0130925833</v>
      </c>
    </row>
    <row r="39" spans="1:10" x14ac:dyDescent="0.25">
      <c r="B39" s="63"/>
      <c r="C39" s="63"/>
      <c r="D39" s="63"/>
      <c r="E39" s="63"/>
    </row>
  </sheetData>
  <mergeCells count="2">
    <mergeCell ref="A1:E1"/>
    <mergeCell ref="G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A89F-183C-4739-B964-5A934B0514CA}">
  <dimension ref="A1:D10"/>
  <sheetViews>
    <sheetView workbookViewId="0">
      <selection activeCell="A10" sqref="A10"/>
    </sheetView>
  </sheetViews>
  <sheetFormatPr defaultColWidth="8.7109375" defaultRowHeight="15" x14ac:dyDescent="0.25"/>
  <cols>
    <col min="1" max="1" width="77.85546875" customWidth="1"/>
    <col min="4" max="4" width="13.7109375" customWidth="1"/>
  </cols>
  <sheetData>
    <row r="1" spans="1:4" x14ac:dyDescent="0.25">
      <c r="A1" t="s">
        <v>200</v>
      </c>
    </row>
    <row r="3" spans="1:4" x14ac:dyDescent="0.25">
      <c r="A3" t="s">
        <v>205</v>
      </c>
    </row>
    <row r="4" spans="1:4" x14ac:dyDescent="0.25">
      <c r="A4" t="s">
        <v>206</v>
      </c>
    </row>
    <row r="5" spans="1:4" x14ac:dyDescent="0.25">
      <c r="A5" t="s">
        <v>207</v>
      </c>
    </row>
    <row r="6" spans="1:4" x14ac:dyDescent="0.25">
      <c r="A6" t="s">
        <v>208</v>
      </c>
    </row>
    <row r="7" spans="1:4" x14ac:dyDescent="0.25">
      <c r="A7" t="s">
        <v>246</v>
      </c>
      <c r="D7" s="5"/>
    </row>
    <row r="8" spans="1:4" x14ac:dyDescent="0.25">
      <c r="A8" s="1" t="s">
        <v>247</v>
      </c>
    </row>
    <row r="9" spans="1:4" x14ac:dyDescent="0.25">
      <c r="A9" s="1" t="s">
        <v>248</v>
      </c>
    </row>
    <row r="10" spans="1:4" x14ac:dyDescent="0.25">
      <c r="A10" s="1" t="s">
        <v>249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EC69-FEA6-4D8B-A39F-8EF1B7B94A3E}">
  <dimension ref="A1:F7"/>
  <sheetViews>
    <sheetView topLeftCell="A4" workbookViewId="0">
      <selection activeCell="L29" sqref="L29"/>
    </sheetView>
  </sheetViews>
  <sheetFormatPr defaultColWidth="8.7109375" defaultRowHeight="15" x14ac:dyDescent="0.25"/>
  <cols>
    <col min="6" max="6" width="7.7109375" customWidth="1"/>
  </cols>
  <sheetData>
    <row r="1" spans="1:6" x14ac:dyDescent="0.25">
      <c r="A1" t="s">
        <v>204</v>
      </c>
    </row>
    <row r="3" spans="1:6" x14ac:dyDescent="0.25">
      <c r="A3" s="70">
        <v>2015</v>
      </c>
      <c r="B3" s="70">
        <v>2016</v>
      </c>
      <c r="C3" s="70">
        <v>2017</v>
      </c>
      <c r="D3" s="70">
        <v>2018</v>
      </c>
      <c r="E3" s="70">
        <v>2019</v>
      </c>
      <c r="F3" s="70">
        <v>2020</v>
      </c>
    </row>
    <row r="4" spans="1:6" x14ac:dyDescent="0.25">
      <c r="A4" s="71">
        <v>13795</v>
      </c>
      <c r="B4" s="71">
        <v>13426</v>
      </c>
      <c r="C4" s="71">
        <v>13548</v>
      </c>
      <c r="D4" s="71">
        <v>14481</v>
      </c>
      <c r="E4" s="71">
        <v>13901</v>
      </c>
      <c r="F4" s="71">
        <v>14529</v>
      </c>
    </row>
    <row r="7" spans="1:6" x14ac:dyDescent="0.25">
      <c r="F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Support Classification</vt:lpstr>
      <vt:lpstr>Data</vt:lpstr>
      <vt:lpstr>Summary central level</vt:lpstr>
      <vt:lpstr>Summary Aceh</vt:lpstr>
      <vt:lpstr>Summary Maluku</vt:lpstr>
      <vt:lpstr>Summary North Sulawesi</vt:lpstr>
      <vt:lpstr>References</vt:lpstr>
      <vt:lpstr>Exchange 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Tom Penner</cp:lastModifiedBy>
  <cp:lastPrinted>2021-06-22T16:16:40Z</cp:lastPrinted>
  <dcterms:created xsi:type="dcterms:W3CDTF">2020-07-07T07:55:09Z</dcterms:created>
  <dcterms:modified xsi:type="dcterms:W3CDTF">2021-06-22T16:32:32Z</dcterms:modified>
</cp:coreProperties>
</file>